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Øl menu" sheetId="1" r:id="rId1"/>
  </sheets>
  <definedNames>
    <definedName name="_xlnm._FilterDatabase" localSheetId="0" hidden="1">'Øl menu'!$A$3:$AA$34</definedName>
  </definedNames>
  <calcPr fullCalcOnLoad="1"/>
</workbook>
</file>

<file path=xl/sharedStrings.xml><?xml version="1.0" encoding="utf-8"?>
<sst xmlns="http://schemas.openxmlformats.org/spreadsheetml/2006/main" count="205" uniqueCount="110">
  <si>
    <t>%</t>
  </si>
  <si>
    <t>Pris</t>
  </si>
  <si>
    <t>Butik</t>
  </si>
  <si>
    <t>Bryggeri</t>
  </si>
  <si>
    <t>Navn</t>
  </si>
  <si>
    <t>Ltr</t>
  </si>
  <si>
    <t>Købt
beløb</t>
  </si>
  <si>
    <t>Drukket
beløb</t>
  </si>
  <si>
    <t>Købt
ltr.</t>
  </si>
  <si>
    <t>Drukket
ltr.</t>
  </si>
  <si>
    <t>Antal deltagere:</t>
  </si>
  <si>
    <t>Amager Bryghus</t>
  </si>
  <si>
    <t>Hr. Frederiksen</t>
  </si>
  <si>
    <t>Gourmet Bryggeriet</t>
  </si>
  <si>
    <t>Barley Brew</t>
  </si>
  <si>
    <t>Porter</t>
  </si>
  <si>
    <t>Total</t>
  </si>
  <si>
    <t>Formål</t>
  </si>
  <si>
    <t>Pr. snude:</t>
  </si>
  <si>
    <t>Karakterer</t>
  </si>
  <si>
    <t>Michael</t>
  </si>
  <si>
    <t>Morten</t>
  </si>
  <si>
    <t>Henrik</t>
  </si>
  <si>
    <t>Ole</t>
  </si>
  <si>
    <t>Jesper</t>
  </si>
  <si>
    <t>Antal</t>
  </si>
  <si>
    <t>Antal drukket</t>
  </si>
  <si>
    <t>Sonni</t>
  </si>
  <si>
    <t>Black Rooster</t>
  </si>
  <si>
    <t>Brewdog</t>
  </si>
  <si>
    <t>Punk IPA</t>
  </si>
  <si>
    <t>Rogue</t>
  </si>
  <si>
    <t>Chocolate Stout</t>
  </si>
  <si>
    <t>Dogma</t>
  </si>
  <si>
    <t>Old Engine Oil</t>
  </si>
  <si>
    <t>Green Flash Brewing</t>
  </si>
  <si>
    <t>Barley Wine 2010</t>
  </si>
  <si>
    <t>Dogfish Head</t>
  </si>
  <si>
    <t>Ørbæk</t>
  </si>
  <si>
    <t>Vintage Beer 2008</t>
  </si>
  <si>
    <t>Stone</t>
  </si>
  <si>
    <t>Imperial Russian Stout</t>
  </si>
  <si>
    <t>Ola Dubh 18</t>
  </si>
  <si>
    <t>Ola Dubh 40</t>
  </si>
  <si>
    <t>Mikkeller</t>
  </si>
  <si>
    <t>Lagunitas</t>
  </si>
  <si>
    <t>Little Sumpin Wild Ale</t>
  </si>
  <si>
    <t>Black Tie</t>
  </si>
  <si>
    <t>Beer Geek Brunch Weazel</t>
  </si>
  <si>
    <t>Amager Bryghus/Mikkeller</t>
  </si>
  <si>
    <t>Hr. Frederiksen Væsel Brunch</t>
  </si>
  <si>
    <t>Nørrebro Bryghus</t>
  </si>
  <si>
    <t>Little Korkny Ale Bourbon Barrel</t>
  </si>
  <si>
    <t>Goose Island</t>
  </si>
  <si>
    <t>To øl</t>
  </si>
  <si>
    <t>First Frontier IPA</t>
  </si>
  <si>
    <t>Smuttynose</t>
  </si>
  <si>
    <t>BIG A IPA</t>
  </si>
  <si>
    <t>IPA</t>
  </si>
  <si>
    <t>8 Wired</t>
  </si>
  <si>
    <t>Hopwired IPA</t>
  </si>
  <si>
    <t>The Big Smoke</t>
  </si>
  <si>
    <t>Chapeau</t>
  </si>
  <si>
    <t>Banana Lambic, De Troch</t>
  </si>
  <si>
    <t>Lemon Lambic, De Troch</t>
  </si>
  <si>
    <t>Type</t>
  </si>
  <si>
    <t>Lambic - fruit</t>
  </si>
  <si>
    <t>Belgian Strong Ale</t>
  </si>
  <si>
    <t>Imperial Stout</t>
  </si>
  <si>
    <t>Old Ale</t>
  </si>
  <si>
    <t>Stout</t>
  </si>
  <si>
    <t>Spice/Herb/Vegetable</t>
  </si>
  <si>
    <t>Barley Wine</t>
  </si>
  <si>
    <t>Harviestoun</t>
  </si>
  <si>
    <t>Sweet Stout</t>
  </si>
  <si>
    <t>Imperial/Double IPA</t>
  </si>
  <si>
    <t>Fish &amp; Beer</t>
  </si>
  <si>
    <t>Ølbutikken</t>
  </si>
  <si>
    <t>Kvickly</t>
  </si>
  <si>
    <t>Whole Foods, NY</t>
  </si>
  <si>
    <t>Superbest</t>
  </si>
  <si>
    <t>Privat</t>
  </si>
  <si>
    <t>Hr. Frederiksen Væsel</t>
  </si>
  <si>
    <t>Ola Dubh</t>
  </si>
  <si>
    <t>Surt</t>
  </si>
  <si>
    <t>Røg</t>
  </si>
  <si>
    <t>Belgo runde</t>
  </si>
  <si>
    <t>Ratebeer</t>
  </si>
  <si>
    <t>Krydderi runden</t>
  </si>
  <si>
    <t>Pangaea</t>
  </si>
  <si>
    <t>Øl menu til ølklub møde 11-JAN-2011</t>
  </si>
  <si>
    <t>No</t>
  </si>
  <si>
    <t>Yes</t>
  </si>
  <si>
    <t>Ratet?</t>
  </si>
  <si>
    <t>max</t>
  </si>
  <si>
    <t>min</t>
  </si>
  <si>
    <t>Spontankriek</t>
  </si>
  <si>
    <t>Bourbon County Vanilla Stout</t>
  </si>
  <si>
    <t>Overall IIPA</t>
  </si>
  <si>
    <t>IIPA</t>
  </si>
  <si>
    <t>mere formål</t>
  </si>
  <si>
    <t>Blind blandt de andre?</t>
  </si>
  <si>
    <t>Drukket % x L</t>
  </si>
  <si>
    <t>Vis flaskerne, men skænk blindt</t>
  </si>
  <si>
    <t>runde#</t>
  </si>
  <si>
    <t>Velkomst</t>
  </si>
  <si>
    <t>Henrik medbragt</t>
  </si>
  <si>
    <t>The Black Rooster Oak n' Islay Edition</t>
  </si>
  <si>
    <t>Cigar City Brewing</t>
  </si>
  <si>
    <t>Humidor Series IPA</t>
  </si>
</sst>
</file>

<file path=xl/styles.xml><?xml version="1.0" encoding="utf-8"?>
<styleSheet xmlns="http://schemas.openxmlformats.org/spreadsheetml/2006/main">
  <numFmts count="26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&quot;kr.&quot;\ * #,##0.00_ ;_ &quot;kr.&quot;\ * \-#,##0.00_ ;_ &quot;kr.&quot;\ * &quot;-&quot;??_ ;_ @_ "/>
    <numFmt numFmtId="178" formatCode="_(* #,##0.0_);_(* \(#,##0.0\);_(* &quot;-&quot;?_);_(@_)"/>
    <numFmt numFmtId="179" formatCode="0.0"/>
    <numFmt numFmtId="180" formatCode="0.000"/>
    <numFmt numFmtId="181" formatCode="####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76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177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80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79" fontId="0" fillId="0" borderId="10" xfId="0" applyNumberFormat="1" applyBorder="1" applyAlignment="1">
      <alignment/>
    </xf>
    <xf numFmtId="179" fontId="0" fillId="0" borderId="10" xfId="0" applyNumberFormat="1" applyFont="1" applyFill="1" applyBorder="1" applyAlignment="1">
      <alignment/>
    </xf>
    <xf numFmtId="179" fontId="0" fillId="0" borderId="10" xfId="0" applyNumberFormat="1" applyFont="1" applyBorder="1" applyAlignment="1">
      <alignment/>
    </xf>
    <xf numFmtId="0" fontId="3" fillId="21" borderId="10" xfId="0" applyFont="1" applyFill="1" applyBorder="1" applyAlignment="1">
      <alignment/>
    </xf>
    <xf numFmtId="179" fontId="3" fillId="21" borderId="10" xfId="0" applyNumberFormat="1" applyFont="1" applyFill="1" applyBorder="1" applyAlignment="1">
      <alignment/>
    </xf>
    <xf numFmtId="43" fontId="0" fillId="0" borderId="10" xfId="0" applyNumberFormat="1" applyBorder="1" applyAlignment="1">
      <alignment/>
    </xf>
    <xf numFmtId="0" fontId="2" fillId="20" borderId="10" xfId="0" applyFont="1" applyFill="1" applyBorder="1" applyAlignment="1">
      <alignment wrapText="1"/>
    </xf>
    <xf numFmtId="179" fontId="2" fillId="20" borderId="10" xfId="0" applyNumberFormat="1" applyFont="1" applyFill="1" applyBorder="1" applyAlignment="1">
      <alignment wrapText="1"/>
    </xf>
    <xf numFmtId="178" fontId="2" fillId="20" borderId="10" xfId="0" applyNumberFormat="1" applyFont="1" applyFill="1" applyBorder="1" applyAlignment="1">
      <alignment wrapText="1"/>
    </xf>
    <xf numFmtId="180" fontId="2" fillId="20" borderId="10" xfId="0" applyNumberFormat="1" applyFont="1" applyFill="1" applyBorder="1" applyAlignment="1">
      <alignment wrapText="1"/>
    </xf>
    <xf numFmtId="1" fontId="2" fillId="20" borderId="10" xfId="0" applyNumberFormat="1" applyFont="1" applyFill="1" applyBorder="1" applyAlignment="1">
      <alignment wrapText="1"/>
    </xf>
    <xf numFmtId="2" fontId="2" fillId="20" borderId="10" xfId="0" applyNumberFormat="1" applyFont="1" applyFill="1" applyBorder="1" applyAlignment="1">
      <alignment wrapText="1"/>
    </xf>
    <xf numFmtId="43" fontId="2" fillId="20" borderId="10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17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178" fontId="3" fillId="21" borderId="10" xfId="0" applyNumberFormat="1" applyFont="1" applyFill="1" applyBorder="1" applyAlignment="1">
      <alignment/>
    </xf>
    <xf numFmtId="0" fontId="3" fillId="21" borderId="10" xfId="0" applyFont="1" applyFill="1" applyBorder="1" applyAlignment="1">
      <alignment/>
    </xf>
    <xf numFmtId="0" fontId="3" fillId="21" borderId="10" xfId="0" applyFont="1" applyFill="1" applyBorder="1" applyAlignment="1">
      <alignment/>
    </xf>
    <xf numFmtId="2" fontId="3" fillId="21" borderId="10" xfId="0" applyNumberFormat="1" applyFont="1" applyFill="1" applyBorder="1" applyAlignment="1">
      <alignment/>
    </xf>
  </cellXfs>
  <cellStyles count="49">
    <cellStyle name="Normal" xfId="0"/>
    <cellStyle name="Comma" xfId="15"/>
    <cellStyle name="Comma [0]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Currency [0]" xfId="41"/>
    <cellStyle name="Bad" xfId="42"/>
    <cellStyle name="Followed Hyperlink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tabSelected="1" zoomScalePageLayoutView="0" workbookViewId="0" topLeftCell="A1">
      <pane xSplit="2" ySplit="3" topLeftCell="R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Y16" sqref="Y16"/>
    </sheetView>
  </sheetViews>
  <sheetFormatPr defaultColWidth="9.140625" defaultRowHeight="12.75"/>
  <cols>
    <col min="1" max="1" width="24.8515625" style="1" bestFit="1" customWidth="1"/>
    <col min="2" max="2" width="40.00390625" style="1" bestFit="1" customWidth="1"/>
    <col min="3" max="3" width="19.28125" style="1" bestFit="1" customWidth="1"/>
    <col min="4" max="4" width="4.28125" style="1" customWidth="1"/>
    <col min="5" max="5" width="9.7109375" style="1" customWidth="1"/>
    <col min="6" max="6" width="11.8515625" style="8" bestFit="1" customWidth="1"/>
    <col min="7" max="7" width="6.7109375" style="2" bestFit="1" customWidth="1"/>
    <col min="8" max="8" width="6.28125" style="6" bestFit="1" customWidth="1"/>
    <col min="9" max="9" width="8.57421875" style="7" bestFit="1" customWidth="1"/>
    <col min="10" max="10" width="8.57421875" style="3" customWidth="1"/>
    <col min="11" max="11" width="8.7109375" style="13" bestFit="1" customWidth="1"/>
    <col min="12" max="12" width="15.8515625" style="1" bestFit="1" customWidth="1"/>
    <col min="13" max="13" width="9.7109375" style="1" bestFit="1" customWidth="1"/>
    <col min="14" max="14" width="15.8515625" style="1" customWidth="1"/>
    <col min="15" max="15" width="20.00390625" style="1" bestFit="1" customWidth="1"/>
    <col min="16" max="16" width="8.00390625" style="3" customWidth="1"/>
    <col min="17" max="17" width="10.00390625" style="3" bestFit="1" customWidth="1"/>
    <col min="18" max="18" width="8.8515625" style="3" customWidth="1"/>
    <col min="19" max="19" width="8.28125" style="1" bestFit="1" customWidth="1"/>
    <col min="20" max="20" width="10.421875" style="1" bestFit="1" customWidth="1"/>
    <col min="21" max="21" width="10.421875" style="3" bestFit="1" customWidth="1"/>
    <col min="22" max="16384" width="9.140625" style="1" customWidth="1"/>
  </cols>
  <sheetData>
    <row r="1" spans="1:19" ht="15">
      <c r="A1" s="30" t="s">
        <v>90</v>
      </c>
      <c r="B1" s="29"/>
      <c r="C1" s="11"/>
      <c r="D1" s="11"/>
      <c r="E1" s="11"/>
      <c r="F1" s="12"/>
      <c r="G1" s="28"/>
      <c r="H1" s="29"/>
      <c r="I1" s="29"/>
      <c r="J1" s="29"/>
      <c r="K1" s="29"/>
      <c r="L1" s="29"/>
      <c r="M1" s="11"/>
      <c r="N1" s="11"/>
      <c r="P1" s="31" t="s">
        <v>10</v>
      </c>
      <c r="Q1" s="31"/>
      <c r="R1" s="31"/>
      <c r="S1" s="1">
        <v>6</v>
      </c>
    </row>
    <row r="2" ht="12.75">
      <c r="V2" s="1" t="s">
        <v>19</v>
      </c>
    </row>
    <row r="3" spans="1:27" s="21" customFormat="1" ht="28.5">
      <c r="A3" s="14" t="s">
        <v>3</v>
      </c>
      <c r="B3" s="14" t="s">
        <v>4</v>
      </c>
      <c r="C3" s="14" t="s">
        <v>65</v>
      </c>
      <c r="D3" s="14"/>
      <c r="E3" s="14" t="s">
        <v>93</v>
      </c>
      <c r="F3" s="15" t="s">
        <v>87</v>
      </c>
      <c r="G3" s="16" t="s">
        <v>0</v>
      </c>
      <c r="H3" s="17" t="s">
        <v>5</v>
      </c>
      <c r="I3" s="18" t="s">
        <v>25</v>
      </c>
      <c r="J3" s="19" t="s">
        <v>26</v>
      </c>
      <c r="K3" s="20" t="s">
        <v>1</v>
      </c>
      <c r="L3" s="14" t="s">
        <v>2</v>
      </c>
      <c r="M3" s="14" t="s">
        <v>104</v>
      </c>
      <c r="N3" s="14" t="s">
        <v>100</v>
      </c>
      <c r="O3" s="14" t="s">
        <v>17</v>
      </c>
      <c r="P3" s="19" t="s">
        <v>8</v>
      </c>
      <c r="Q3" s="19" t="s">
        <v>26</v>
      </c>
      <c r="R3" s="19" t="s">
        <v>9</v>
      </c>
      <c r="S3" s="14" t="s">
        <v>6</v>
      </c>
      <c r="T3" s="14" t="s">
        <v>7</v>
      </c>
      <c r="U3" s="19" t="s">
        <v>102</v>
      </c>
      <c r="V3" s="21" t="s">
        <v>20</v>
      </c>
      <c r="W3" s="21" t="s">
        <v>23</v>
      </c>
      <c r="X3" s="21" t="s">
        <v>27</v>
      </c>
      <c r="Y3" s="21" t="s">
        <v>24</v>
      </c>
      <c r="Z3" s="21" t="s">
        <v>21</v>
      </c>
      <c r="AA3" s="21" t="s">
        <v>22</v>
      </c>
    </row>
    <row r="4" spans="1:27" ht="12.75">
      <c r="A4" s="23" t="s">
        <v>37</v>
      </c>
      <c r="B4" s="4" t="s">
        <v>89</v>
      </c>
      <c r="C4" s="4" t="s">
        <v>71</v>
      </c>
      <c r="D4" s="4"/>
      <c r="E4" s="4" t="s">
        <v>91</v>
      </c>
      <c r="F4" s="10">
        <v>3.4</v>
      </c>
      <c r="G4" s="2">
        <v>7</v>
      </c>
      <c r="H4" s="6">
        <v>0.75</v>
      </c>
      <c r="I4" s="7">
        <v>1</v>
      </c>
      <c r="K4" s="3">
        <v>80</v>
      </c>
      <c r="L4" s="5" t="s">
        <v>79</v>
      </c>
      <c r="M4" s="5">
        <v>0</v>
      </c>
      <c r="N4" s="5"/>
      <c r="O4" s="1" t="s">
        <v>105</v>
      </c>
      <c r="P4" s="3">
        <f aca="true" t="shared" si="0" ref="P4:P34">I4*H4</f>
        <v>0.75</v>
      </c>
      <c r="Q4" s="7">
        <v>1</v>
      </c>
      <c r="R4" s="3">
        <f aca="true" t="shared" si="1" ref="R4:R34">Q4*H4</f>
        <v>0.75</v>
      </c>
      <c r="S4" s="3">
        <f aca="true" t="shared" si="2" ref="S4:S34">I4*K4</f>
        <v>80</v>
      </c>
      <c r="T4" s="3">
        <f aca="true" t="shared" si="3" ref="T4:T34">Q4*K4</f>
        <v>80</v>
      </c>
      <c r="U4" s="3">
        <f aca="true" t="shared" si="4" ref="U4:U34">G4*R4/100</f>
        <v>0.0525</v>
      </c>
      <c r="V4" s="7">
        <v>6</v>
      </c>
      <c r="W4" s="7">
        <v>7</v>
      </c>
      <c r="X4" s="7">
        <v>7</v>
      </c>
      <c r="Y4" s="7">
        <v>6</v>
      </c>
      <c r="Z4" s="7">
        <v>8</v>
      </c>
      <c r="AA4" s="7">
        <v>8</v>
      </c>
    </row>
    <row r="5" spans="1:27" ht="12.75">
      <c r="A5" s="1" t="s">
        <v>29</v>
      </c>
      <c r="B5" s="1" t="s">
        <v>30</v>
      </c>
      <c r="C5" s="1" t="s">
        <v>58</v>
      </c>
      <c r="E5" s="1" t="s">
        <v>92</v>
      </c>
      <c r="F5" s="8">
        <v>3.4</v>
      </c>
      <c r="G5" s="2">
        <v>6</v>
      </c>
      <c r="H5" s="6">
        <v>0.33</v>
      </c>
      <c r="I5" s="7">
        <v>1</v>
      </c>
      <c r="K5" s="3">
        <v>13</v>
      </c>
      <c r="L5" s="1" t="s">
        <v>78</v>
      </c>
      <c r="M5" s="1">
        <v>1</v>
      </c>
      <c r="N5" s="1" t="s">
        <v>101</v>
      </c>
      <c r="O5" s="1" t="s">
        <v>58</v>
      </c>
      <c r="P5" s="3">
        <f t="shared" si="0"/>
        <v>0.33</v>
      </c>
      <c r="Q5" s="7">
        <v>1</v>
      </c>
      <c r="R5" s="3">
        <f t="shared" si="1"/>
        <v>0.33</v>
      </c>
      <c r="S5" s="3">
        <f t="shared" si="2"/>
        <v>13</v>
      </c>
      <c r="T5" s="3">
        <f t="shared" si="3"/>
        <v>13</v>
      </c>
      <c r="U5" s="3">
        <f t="shared" si="4"/>
        <v>0.019799999999999998</v>
      </c>
      <c r="V5" s="7">
        <v>4</v>
      </c>
      <c r="W5" s="7">
        <v>6</v>
      </c>
      <c r="X5" s="7">
        <v>5</v>
      </c>
      <c r="Y5" s="7">
        <v>5</v>
      </c>
      <c r="Z5" s="7">
        <v>3</v>
      </c>
      <c r="AA5" s="7">
        <v>4</v>
      </c>
    </row>
    <row r="6" spans="1:27" ht="12.75">
      <c r="A6" s="1" t="s">
        <v>56</v>
      </c>
      <c r="B6" s="1" t="s">
        <v>58</v>
      </c>
      <c r="C6" s="1" t="s">
        <v>58</v>
      </c>
      <c r="E6" s="1" t="s">
        <v>91</v>
      </c>
      <c r="F6" s="8">
        <v>3.7</v>
      </c>
      <c r="G6" s="2">
        <v>6.6</v>
      </c>
      <c r="H6" s="6">
        <v>0.355</v>
      </c>
      <c r="I6" s="7">
        <v>2</v>
      </c>
      <c r="K6" s="3">
        <v>39</v>
      </c>
      <c r="L6" s="1" t="s">
        <v>76</v>
      </c>
      <c r="M6" s="1">
        <v>1</v>
      </c>
      <c r="O6" s="1" t="s">
        <v>58</v>
      </c>
      <c r="P6" s="3">
        <f t="shared" si="0"/>
        <v>0.71</v>
      </c>
      <c r="Q6" s="7">
        <v>2</v>
      </c>
      <c r="R6" s="3">
        <f t="shared" si="1"/>
        <v>0.71</v>
      </c>
      <c r="S6" s="3">
        <f t="shared" si="2"/>
        <v>78</v>
      </c>
      <c r="T6" s="3">
        <f t="shared" si="3"/>
        <v>78</v>
      </c>
      <c r="U6" s="3">
        <f t="shared" si="4"/>
        <v>0.04686</v>
      </c>
      <c r="V6" s="7">
        <v>6</v>
      </c>
      <c r="W6" s="7">
        <v>5</v>
      </c>
      <c r="X6" s="7">
        <v>8</v>
      </c>
      <c r="Y6" s="7">
        <v>7</v>
      </c>
      <c r="Z6" s="7">
        <v>6</v>
      </c>
      <c r="AA6" s="7">
        <v>7</v>
      </c>
    </row>
    <row r="7" spans="1:27" ht="12.75">
      <c r="A7" s="1" t="s">
        <v>59</v>
      </c>
      <c r="B7" s="1" t="s">
        <v>60</v>
      </c>
      <c r="C7" s="1" t="s">
        <v>58</v>
      </c>
      <c r="E7" s="1" t="s">
        <v>91</v>
      </c>
      <c r="F7" s="8">
        <v>3.8</v>
      </c>
      <c r="G7" s="2">
        <v>7.3</v>
      </c>
      <c r="H7" s="6">
        <v>0.65</v>
      </c>
      <c r="I7" s="7">
        <v>1</v>
      </c>
      <c r="K7" s="3">
        <v>70</v>
      </c>
      <c r="L7" s="1" t="s">
        <v>76</v>
      </c>
      <c r="M7" s="1">
        <v>2</v>
      </c>
      <c r="O7" s="1" t="s">
        <v>58</v>
      </c>
      <c r="P7" s="3">
        <f t="shared" si="0"/>
        <v>0.65</v>
      </c>
      <c r="Q7" s="7">
        <v>1</v>
      </c>
      <c r="R7" s="3">
        <f t="shared" si="1"/>
        <v>0.65</v>
      </c>
      <c r="S7" s="3">
        <f t="shared" si="2"/>
        <v>70</v>
      </c>
      <c r="T7" s="3">
        <f t="shared" si="3"/>
        <v>70</v>
      </c>
      <c r="U7" s="3">
        <f t="shared" si="4"/>
        <v>0.04745</v>
      </c>
      <c r="V7" s="7">
        <v>6</v>
      </c>
      <c r="W7" s="7">
        <v>7</v>
      </c>
      <c r="X7" s="7">
        <v>6</v>
      </c>
      <c r="Y7" s="7">
        <v>8</v>
      </c>
      <c r="Z7" s="7">
        <v>7</v>
      </c>
      <c r="AA7" s="7">
        <v>7</v>
      </c>
    </row>
    <row r="8" spans="1:27" ht="12.75">
      <c r="A8" s="1" t="s">
        <v>54</v>
      </c>
      <c r="B8" s="1" t="s">
        <v>55</v>
      </c>
      <c r="C8" s="1" t="s">
        <v>58</v>
      </c>
      <c r="E8" s="1" t="s">
        <v>91</v>
      </c>
      <c r="F8" s="8">
        <v>3.3</v>
      </c>
      <c r="G8" s="2">
        <v>7.1</v>
      </c>
      <c r="H8" s="6">
        <v>0.33</v>
      </c>
      <c r="I8" s="7">
        <v>2</v>
      </c>
      <c r="K8" s="3">
        <v>39</v>
      </c>
      <c r="L8" s="1" t="s">
        <v>76</v>
      </c>
      <c r="M8" s="1">
        <v>2</v>
      </c>
      <c r="O8" s="1" t="s">
        <v>58</v>
      </c>
      <c r="P8" s="3">
        <f t="shared" si="0"/>
        <v>0.66</v>
      </c>
      <c r="Q8" s="7">
        <v>2</v>
      </c>
      <c r="R8" s="3">
        <f t="shared" si="1"/>
        <v>0.66</v>
      </c>
      <c r="S8" s="3">
        <f t="shared" si="2"/>
        <v>78</v>
      </c>
      <c r="T8" s="3">
        <f t="shared" si="3"/>
        <v>78</v>
      </c>
      <c r="U8" s="3">
        <f t="shared" si="4"/>
        <v>0.04686</v>
      </c>
      <c r="V8" s="7">
        <v>6</v>
      </c>
      <c r="W8" s="7">
        <v>7</v>
      </c>
      <c r="X8" s="7">
        <v>8</v>
      </c>
      <c r="Y8" s="7">
        <v>7</v>
      </c>
      <c r="Z8" s="7">
        <v>8</v>
      </c>
      <c r="AA8" s="7">
        <v>7</v>
      </c>
    </row>
    <row r="9" spans="1:27" ht="12.75">
      <c r="A9" s="1" t="s">
        <v>56</v>
      </c>
      <c r="B9" s="1" t="s">
        <v>57</v>
      </c>
      <c r="C9" s="1" t="s">
        <v>75</v>
      </c>
      <c r="E9" s="1" t="s">
        <v>91</v>
      </c>
      <c r="F9" s="8">
        <v>3.8</v>
      </c>
      <c r="G9" s="2">
        <v>9.25</v>
      </c>
      <c r="H9" s="6">
        <v>0.355</v>
      </c>
      <c r="I9" s="7">
        <v>2</v>
      </c>
      <c r="K9" s="3">
        <v>39</v>
      </c>
      <c r="L9" s="1" t="s">
        <v>76</v>
      </c>
      <c r="M9" s="1">
        <v>3</v>
      </c>
      <c r="O9" s="1" t="s">
        <v>99</v>
      </c>
      <c r="P9" s="3">
        <f t="shared" si="0"/>
        <v>0.71</v>
      </c>
      <c r="Q9" s="7">
        <v>2</v>
      </c>
      <c r="R9" s="3">
        <f t="shared" si="1"/>
        <v>0.71</v>
      </c>
      <c r="S9" s="3">
        <f t="shared" si="2"/>
        <v>78</v>
      </c>
      <c r="T9" s="3">
        <f t="shared" si="3"/>
        <v>78</v>
      </c>
      <c r="U9" s="3">
        <f t="shared" si="4"/>
        <v>0.065675</v>
      </c>
      <c r="V9" s="7">
        <v>8</v>
      </c>
      <c r="W9" s="7">
        <v>8</v>
      </c>
      <c r="X9" s="7">
        <v>7</v>
      </c>
      <c r="Y9" s="7">
        <v>7</v>
      </c>
      <c r="Z9" s="7">
        <v>8</v>
      </c>
      <c r="AA9" s="7">
        <v>9</v>
      </c>
    </row>
    <row r="10" spans="1:27" ht="12.75">
      <c r="A10" s="1" t="s">
        <v>54</v>
      </c>
      <c r="B10" s="1" t="s">
        <v>98</v>
      </c>
      <c r="C10" s="1" t="s">
        <v>75</v>
      </c>
      <c r="E10" s="1" t="s">
        <v>91</v>
      </c>
      <c r="F10" s="8">
        <v>3.6</v>
      </c>
      <c r="G10" s="2">
        <v>10.5</v>
      </c>
      <c r="H10" s="6">
        <v>0.33</v>
      </c>
      <c r="I10" s="7">
        <v>2</v>
      </c>
      <c r="K10" s="3">
        <v>39</v>
      </c>
      <c r="L10" s="1" t="s">
        <v>77</v>
      </c>
      <c r="M10" s="1">
        <v>3</v>
      </c>
      <c r="O10" s="1" t="s">
        <v>99</v>
      </c>
      <c r="P10" s="3">
        <f t="shared" si="0"/>
        <v>0.66</v>
      </c>
      <c r="Q10" s="7">
        <v>2</v>
      </c>
      <c r="R10" s="3">
        <f t="shared" si="1"/>
        <v>0.66</v>
      </c>
      <c r="S10" s="3">
        <f t="shared" si="2"/>
        <v>78</v>
      </c>
      <c r="T10" s="3">
        <f t="shared" si="3"/>
        <v>78</v>
      </c>
      <c r="U10" s="3">
        <f t="shared" si="4"/>
        <v>0.0693</v>
      </c>
      <c r="V10" s="7">
        <v>7</v>
      </c>
      <c r="W10" s="7">
        <v>8</v>
      </c>
      <c r="X10" s="7">
        <v>8</v>
      </c>
      <c r="Y10" s="7">
        <v>8</v>
      </c>
      <c r="Z10" s="7">
        <v>7</v>
      </c>
      <c r="AA10" s="7">
        <v>6</v>
      </c>
    </row>
    <row r="11" spans="1:27" ht="12.75">
      <c r="A11" s="22" t="s">
        <v>73</v>
      </c>
      <c r="B11" s="5" t="s">
        <v>42</v>
      </c>
      <c r="C11" s="5" t="s">
        <v>69</v>
      </c>
      <c r="D11" s="5"/>
      <c r="E11" s="5" t="s">
        <v>91</v>
      </c>
      <c r="F11" s="9">
        <v>3.8</v>
      </c>
      <c r="G11" s="2">
        <v>8</v>
      </c>
      <c r="H11" s="6">
        <v>0.33</v>
      </c>
      <c r="I11" s="7">
        <v>1</v>
      </c>
      <c r="K11" s="3">
        <v>56</v>
      </c>
      <c r="L11" s="5" t="s">
        <v>76</v>
      </c>
      <c r="M11" s="5">
        <v>5</v>
      </c>
      <c r="N11" s="5"/>
      <c r="O11" s="1" t="s">
        <v>83</v>
      </c>
      <c r="P11" s="3">
        <f t="shared" si="0"/>
        <v>0.33</v>
      </c>
      <c r="Q11" s="7">
        <v>1</v>
      </c>
      <c r="R11" s="3">
        <f t="shared" si="1"/>
        <v>0.33</v>
      </c>
      <c r="S11" s="3">
        <f t="shared" si="2"/>
        <v>56</v>
      </c>
      <c r="T11" s="3">
        <f t="shared" si="3"/>
        <v>56</v>
      </c>
      <c r="U11" s="3">
        <f t="shared" si="4"/>
        <v>0.0264</v>
      </c>
      <c r="V11" s="7">
        <v>6</v>
      </c>
      <c r="W11" s="7">
        <v>8</v>
      </c>
      <c r="X11" s="7">
        <v>7</v>
      </c>
      <c r="Y11" s="7">
        <v>5</v>
      </c>
      <c r="Z11" s="7">
        <v>8</v>
      </c>
      <c r="AA11" s="7">
        <v>8</v>
      </c>
    </row>
    <row r="12" spans="1:27" ht="12.75">
      <c r="A12" s="26" t="s">
        <v>73</v>
      </c>
      <c r="B12" s="24" t="s">
        <v>43</v>
      </c>
      <c r="C12" s="24" t="s">
        <v>69</v>
      </c>
      <c r="D12" s="24"/>
      <c r="E12" s="24" t="s">
        <v>91</v>
      </c>
      <c r="F12" s="25">
        <v>4</v>
      </c>
      <c r="G12" s="2">
        <v>8</v>
      </c>
      <c r="H12" s="6">
        <v>0.33</v>
      </c>
      <c r="I12" s="7">
        <v>1</v>
      </c>
      <c r="K12" s="3">
        <v>59</v>
      </c>
      <c r="L12" s="24" t="s">
        <v>76</v>
      </c>
      <c r="M12" s="24">
        <v>5</v>
      </c>
      <c r="N12" s="24"/>
      <c r="O12" s="1" t="s">
        <v>83</v>
      </c>
      <c r="P12" s="3">
        <f t="shared" si="0"/>
        <v>0.33</v>
      </c>
      <c r="Q12" s="7">
        <v>1</v>
      </c>
      <c r="R12" s="3">
        <f t="shared" si="1"/>
        <v>0.33</v>
      </c>
      <c r="S12" s="3">
        <f t="shared" si="2"/>
        <v>59</v>
      </c>
      <c r="T12" s="3">
        <f t="shared" si="3"/>
        <v>59</v>
      </c>
      <c r="U12" s="3">
        <f t="shared" si="4"/>
        <v>0.0264</v>
      </c>
      <c r="V12" s="7">
        <v>8</v>
      </c>
      <c r="W12" s="7">
        <v>7</v>
      </c>
      <c r="X12" s="7">
        <v>6</v>
      </c>
      <c r="Y12" s="7">
        <v>7</v>
      </c>
      <c r="Z12" s="7">
        <v>8</v>
      </c>
      <c r="AA12" s="7">
        <v>8</v>
      </c>
    </row>
    <row r="13" spans="1:27" ht="12.75">
      <c r="A13" s="22" t="s">
        <v>73</v>
      </c>
      <c r="B13" s="5" t="s">
        <v>34</v>
      </c>
      <c r="C13" s="5" t="s">
        <v>69</v>
      </c>
      <c r="D13" s="5"/>
      <c r="E13" s="5" t="s">
        <v>91</v>
      </c>
      <c r="F13" s="9">
        <v>3.7</v>
      </c>
      <c r="G13" s="2">
        <v>7.6</v>
      </c>
      <c r="H13" s="6">
        <v>0.33</v>
      </c>
      <c r="I13" s="7">
        <v>1</v>
      </c>
      <c r="K13" s="3">
        <v>35</v>
      </c>
      <c r="L13" s="5" t="s">
        <v>76</v>
      </c>
      <c r="M13" s="5">
        <v>5</v>
      </c>
      <c r="N13" s="5"/>
      <c r="O13" s="1" t="s">
        <v>83</v>
      </c>
      <c r="P13" s="3">
        <f t="shared" si="0"/>
        <v>0.33</v>
      </c>
      <c r="Q13" s="7">
        <v>1</v>
      </c>
      <c r="R13" s="3">
        <f t="shared" si="1"/>
        <v>0.33</v>
      </c>
      <c r="S13" s="3">
        <f t="shared" si="2"/>
        <v>35</v>
      </c>
      <c r="T13" s="3">
        <f t="shared" si="3"/>
        <v>35</v>
      </c>
      <c r="U13" s="3">
        <f t="shared" si="4"/>
        <v>0.02508</v>
      </c>
      <c r="V13" s="7">
        <v>7</v>
      </c>
      <c r="W13" s="7">
        <v>8</v>
      </c>
      <c r="X13" s="7">
        <v>5</v>
      </c>
      <c r="Y13" s="7">
        <v>8</v>
      </c>
      <c r="Z13" s="7">
        <v>9</v>
      </c>
      <c r="AA13" s="7">
        <v>9</v>
      </c>
    </row>
    <row r="14" spans="1:27" ht="12.75">
      <c r="A14" s="4" t="s">
        <v>11</v>
      </c>
      <c r="B14" s="4" t="s">
        <v>12</v>
      </c>
      <c r="C14" s="4" t="s">
        <v>68</v>
      </c>
      <c r="D14" s="4"/>
      <c r="E14" s="4" t="s">
        <v>92</v>
      </c>
      <c r="F14" s="10">
        <v>4</v>
      </c>
      <c r="G14" s="2">
        <v>10.5</v>
      </c>
      <c r="H14" s="6">
        <v>0.5</v>
      </c>
      <c r="I14" s="7">
        <v>1</v>
      </c>
      <c r="K14" s="3">
        <v>50</v>
      </c>
      <c r="L14" s="1" t="s">
        <v>76</v>
      </c>
      <c r="M14" s="1">
        <v>6</v>
      </c>
      <c r="O14" s="1" t="s">
        <v>82</v>
      </c>
      <c r="P14" s="3">
        <f t="shared" si="0"/>
        <v>0.5</v>
      </c>
      <c r="Q14" s="7">
        <v>1</v>
      </c>
      <c r="R14" s="3">
        <f t="shared" si="1"/>
        <v>0.5</v>
      </c>
      <c r="S14" s="3">
        <f t="shared" si="2"/>
        <v>50</v>
      </c>
      <c r="T14" s="3">
        <f t="shared" si="3"/>
        <v>50</v>
      </c>
      <c r="U14" s="3">
        <f t="shared" si="4"/>
        <v>0.0525</v>
      </c>
      <c r="V14" s="7">
        <v>7</v>
      </c>
      <c r="W14" s="7">
        <v>8</v>
      </c>
      <c r="X14" s="7">
        <v>6</v>
      </c>
      <c r="Y14" s="7">
        <v>8</v>
      </c>
      <c r="Z14" s="7">
        <v>9</v>
      </c>
      <c r="AA14" s="7">
        <v>7</v>
      </c>
    </row>
    <row r="15" spans="1:27" ht="12.75">
      <c r="A15" s="4" t="s">
        <v>49</v>
      </c>
      <c r="B15" s="4" t="s">
        <v>50</v>
      </c>
      <c r="C15" s="4" t="s">
        <v>68</v>
      </c>
      <c r="D15" s="4"/>
      <c r="E15" s="4" t="s">
        <v>91</v>
      </c>
      <c r="F15" s="10">
        <v>3.9</v>
      </c>
      <c r="G15" s="2">
        <v>10.7</v>
      </c>
      <c r="H15" s="6">
        <v>0.5</v>
      </c>
      <c r="I15" s="7">
        <v>1</v>
      </c>
      <c r="K15" s="3">
        <v>70</v>
      </c>
      <c r="L15" s="1" t="s">
        <v>76</v>
      </c>
      <c r="M15" s="1">
        <v>6</v>
      </c>
      <c r="O15" s="1" t="s">
        <v>82</v>
      </c>
      <c r="P15" s="3">
        <f t="shared" si="0"/>
        <v>0.5</v>
      </c>
      <c r="Q15" s="7">
        <v>1</v>
      </c>
      <c r="R15" s="3">
        <f t="shared" si="1"/>
        <v>0.5</v>
      </c>
      <c r="S15" s="3">
        <f t="shared" si="2"/>
        <v>70</v>
      </c>
      <c r="T15" s="3">
        <f t="shared" si="3"/>
        <v>70</v>
      </c>
      <c r="U15" s="3">
        <f t="shared" si="4"/>
        <v>0.0535</v>
      </c>
      <c r="V15" s="7">
        <v>8</v>
      </c>
      <c r="W15" s="7">
        <v>9</v>
      </c>
      <c r="X15" s="7">
        <v>7</v>
      </c>
      <c r="Y15" s="7">
        <v>9</v>
      </c>
      <c r="Z15" s="7">
        <v>10</v>
      </c>
      <c r="AA15" s="7">
        <v>8</v>
      </c>
    </row>
    <row r="16" spans="1:27" ht="12.75">
      <c r="A16" s="1" t="s">
        <v>44</v>
      </c>
      <c r="B16" s="1" t="s">
        <v>48</v>
      </c>
      <c r="C16" s="1" t="s">
        <v>68</v>
      </c>
      <c r="E16" s="1" t="s">
        <v>92</v>
      </c>
      <c r="F16" s="8">
        <v>4.2</v>
      </c>
      <c r="G16" s="2">
        <v>10.9</v>
      </c>
      <c r="H16" s="6">
        <v>0.5</v>
      </c>
      <c r="I16" s="7">
        <v>1</v>
      </c>
      <c r="K16" s="3">
        <v>80</v>
      </c>
      <c r="L16" s="1" t="s">
        <v>76</v>
      </c>
      <c r="M16" s="1">
        <v>6</v>
      </c>
      <c r="O16" s="1" t="s">
        <v>82</v>
      </c>
      <c r="P16" s="3">
        <f t="shared" si="0"/>
        <v>0.5</v>
      </c>
      <c r="Q16" s="7">
        <v>1</v>
      </c>
      <c r="R16" s="3">
        <f t="shared" si="1"/>
        <v>0.5</v>
      </c>
      <c r="S16" s="3">
        <f t="shared" si="2"/>
        <v>80</v>
      </c>
      <c r="T16" s="3">
        <f t="shared" si="3"/>
        <v>80</v>
      </c>
      <c r="U16" s="3">
        <f t="shared" si="4"/>
        <v>0.0545</v>
      </c>
      <c r="V16" s="7">
        <v>8</v>
      </c>
      <c r="W16" s="7">
        <v>10</v>
      </c>
      <c r="X16" s="7">
        <v>8</v>
      </c>
      <c r="Y16" s="7">
        <v>10</v>
      </c>
      <c r="Z16" s="7">
        <v>10</v>
      </c>
      <c r="AA16" s="7">
        <v>10</v>
      </c>
    </row>
    <row r="17" spans="1:27" ht="12.75">
      <c r="A17" s="4" t="s">
        <v>13</v>
      </c>
      <c r="B17" s="4" t="s">
        <v>14</v>
      </c>
      <c r="C17" s="4" t="s">
        <v>72</v>
      </c>
      <c r="D17" s="4"/>
      <c r="E17" s="4" t="s">
        <v>92</v>
      </c>
      <c r="F17" s="10">
        <v>3.3</v>
      </c>
      <c r="G17" s="2">
        <v>10.5</v>
      </c>
      <c r="H17" s="6">
        <v>0.6</v>
      </c>
      <c r="I17" s="7">
        <v>1</v>
      </c>
      <c r="K17" s="3">
        <v>20</v>
      </c>
      <c r="L17" s="1" t="s">
        <v>78</v>
      </c>
      <c r="M17" s="1">
        <v>7</v>
      </c>
      <c r="N17" s="1" t="s">
        <v>103</v>
      </c>
      <c r="O17" s="1" t="s">
        <v>72</v>
      </c>
      <c r="P17" s="3">
        <f t="shared" si="0"/>
        <v>0.6</v>
      </c>
      <c r="Q17" s="7">
        <v>1</v>
      </c>
      <c r="R17" s="3">
        <f t="shared" si="1"/>
        <v>0.6</v>
      </c>
      <c r="S17" s="3">
        <f t="shared" si="2"/>
        <v>20</v>
      </c>
      <c r="T17" s="3">
        <f t="shared" si="3"/>
        <v>20</v>
      </c>
      <c r="U17" s="3">
        <f t="shared" si="4"/>
        <v>0.063</v>
      </c>
      <c r="V17" s="7">
        <v>7</v>
      </c>
      <c r="W17" s="7">
        <v>7</v>
      </c>
      <c r="X17" s="7">
        <v>6</v>
      </c>
      <c r="Y17" s="7">
        <v>6</v>
      </c>
      <c r="Z17" s="7">
        <v>6</v>
      </c>
      <c r="AA17" s="7">
        <v>5</v>
      </c>
    </row>
    <row r="18" spans="1:27" ht="12.75">
      <c r="A18" s="1" t="s">
        <v>35</v>
      </c>
      <c r="B18" s="1" t="s">
        <v>36</v>
      </c>
      <c r="C18" s="1" t="s">
        <v>72</v>
      </c>
      <c r="E18" s="1" t="s">
        <v>91</v>
      </c>
      <c r="F18" s="8">
        <v>3.7</v>
      </c>
      <c r="G18" s="2">
        <v>10.9</v>
      </c>
      <c r="H18" s="6">
        <v>0.65</v>
      </c>
      <c r="I18" s="7">
        <v>1</v>
      </c>
      <c r="K18" s="3">
        <v>79</v>
      </c>
      <c r="L18" s="1" t="s">
        <v>76</v>
      </c>
      <c r="M18" s="1">
        <v>7</v>
      </c>
      <c r="O18" s="1" t="s">
        <v>72</v>
      </c>
      <c r="P18" s="3">
        <f t="shared" si="0"/>
        <v>0.65</v>
      </c>
      <c r="Q18" s="7">
        <v>1</v>
      </c>
      <c r="R18" s="3">
        <f t="shared" si="1"/>
        <v>0.65</v>
      </c>
      <c r="S18" s="3">
        <f t="shared" si="2"/>
        <v>79</v>
      </c>
      <c r="T18" s="3">
        <f t="shared" si="3"/>
        <v>79</v>
      </c>
      <c r="U18" s="3">
        <f t="shared" si="4"/>
        <v>0.07085000000000001</v>
      </c>
      <c r="V18" s="7">
        <v>7</v>
      </c>
      <c r="W18" s="7">
        <v>6</v>
      </c>
      <c r="X18" s="7">
        <v>6</v>
      </c>
      <c r="Y18" s="7">
        <v>8</v>
      </c>
      <c r="Z18" s="7">
        <v>6</v>
      </c>
      <c r="AA18" s="7">
        <v>7</v>
      </c>
    </row>
    <row r="19" spans="1:27" ht="12.75">
      <c r="A19" s="1" t="s">
        <v>38</v>
      </c>
      <c r="B19" s="1" t="s">
        <v>39</v>
      </c>
      <c r="C19" s="1" t="s">
        <v>72</v>
      </c>
      <c r="E19" s="1" t="s">
        <v>91</v>
      </c>
      <c r="F19" s="8">
        <v>3.1</v>
      </c>
      <c r="G19" s="2">
        <v>12</v>
      </c>
      <c r="H19" s="6">
        <v>0.5</v>
      </c>
      <c r="I19" s="7">
        <v>1</v>
      </c>
      <c r="K19" s="3">
        <v>40</v>
      </c>
      <c r="L19" s="1" t="s">
        <v>80</v>
      </c>
      <c r="M19" s="1">
        <v>7</v>
      </c>
      <c r="O19" s="1" t="s">
        <v>72</v>
      </c>
      <c r="P19" s="3">
        <f t="shared" si="0"/>
        <v>0.5</v>
      </c>
      <c r="Q19" s="7">
        <v>1</v>
      </c>
      <c r="R19" s="3">
        <f t="shared" si="1"/>
        <v>0.5</v>
      </c>
      <c r="S19" s="3">
        <f t="shared" si="2"/>
        <v>40</v>
      </c>
      <c r="T19" s="3">
        <f t="shared" si="3"/>
        <v>40</v>
      </c>
      <c r="U19" s="3">
        <f t="shared" si="4"/>
        <v>0.06</v>
      </c>
      <c r="V19" s="7">
        <v>7</v>
      </c>
      <c r="W19" s="7">
        <v>7</v>
      </c>
      <c r="X19" s="7">
        <v>6</v>
      </c>
      <c r="Y19" s="7">
        <v>6</v>
      </c>
      <c r="Z19" s="7">
        <v>6</v>
      </c>
      <c r="AA19" s="7">
        <v>5</v>
      </c>
    </row>
    <row r="20" spans="1:27" ht="12.75">
      <c r="A20" s="1" t="s">
        <v>62</v>
      </c>
      <c r="B20" s="1" t="s">
        <v>63</v>
      </c>
      <c r="C20" s="1" t="s">
        <v>66</v>
      </c>
      <c r="E20" s="1" t="s">
        <v>91</v>
      </c>
      <c r="F20" s="1">
        <v>2.4</v>
      </c>
      <c r="G20" s="2">
        <v>3.5</v>
      </c>
      <c r="H20" s="6">
        <v>0.25</v>
      </c>
      <c r="I20" s="7">
        <v>2</v>
      </c>
      <c r="K20" s="3">
        <v>10</v>
      </c>
      <c r="L20" s="1" t="s">
        <v>76</v>
      </c>
      <c r="M20" s="1">
        <v>8</v>
      </c>
      <c r="O20" s="1" t="s">
        <v>84</v>
      </c>
      <c r="P20" s="3">
        <f t="shared" si="0"/>
        <v>0.5</v>
      </c>
      <c r="Q20" s="7">
        <v>2</v>
      </c>
      <c r="R20" s="3">
        <f t="shared" si="1"/>
        <v>0.5</v>
      </c>
      <c r="S20" s="3">
        <f t="shared" si="2"/>
        <v>20</v>
      </c>
      <c r="T20" s="3">
        <f t="shared" si="3"/>
        <v>20</v>
      </c>
      <c r="U20" s="3">
        <f t="shared" si="4"/>
        <v>0.0175</v>
      </c>
      <c r="V20" s="7">
        <v>2</v>
      </c>
      <c r="W20" s="7">
        <v>3</v>
      </c>
      <c r="X20" s="7">
        <v>4</v>
      </c>
      <c r="Y20" s="7">
        <v>3</v>
      </c>
      <c r="Z20" s="7">
        <v>1</v>
      </c>
      <c r="AA20" s="7">
        <v>2</v>
      </c>
    </row>
    <row r="21" spans="1:27" ht="12.75">
      <c r="A21" s="1" t="s">
        <v>62</v>
      </c>
      <c r="B21" s="1" t="s">
        <v>64</v>
      </c>
      <c r="C21" s="1" t="s">
        <v>66</v>
      </c>
      <c r="E21" s="1" t="s">
        <v>91</v>
      </c>
      <c r="F21" s="8">
        <v>2.3</v>
      </c>
      <c r="G21" s="2">
        <v>3.5</v>
      </c>
      <c r="H21" s="6">
        <v>0.25</v>
      </c>
      <c r="I21" s="7">
        <v>2</v>
      </c>
      <c r="K21" s="3">
        <v>10</v>
      </c>
      <c r="L21" s="1" t="s">
        <v>76</v>
      </c>
      <c r="M21" s="1">
        <v>8</v>
      </c>
      <c r="O21" s="1" t="s">
        <v>84</v>
      </c>
      <c r="P21" s="3">
        <f t="shared" si="0"/>
        <v>0.5</v>
      </c>
      <c r="Q21" s="7">
        <v>2</v>
      </c>
      <c r="R21" s="3">
        <f t="shared" si="1"/>
        <v>0.5</v>
      </c>
      <c r="S21" s="3">
        <f t="shared" si="2"/>
        <v>20</v>
      </c>
      <c r="T21" s="3">
        <f t="shared" si="3"/>
        <v>20</v>
      </c>
      <c r="U21" s="3">
        <f t="shared" si="4"/>
        <v>0.0175</v>
      </c>
      <c r="V21" s="7">
        <v>2</v>
      </c>
      <c r="W21" s="7">
        <v>2</v>
      </c>
      <c r="X21" s="7">
        <v>3</v>
      </c>
      <c r="Y21" s="7">
        <v>3</v>
      </c>
      <c r="Z21" s="7">
        <v>1</v>
      </c>
      <c r="AA21" s="7">
        <v>3</v>
      </c>
    </row>
    <row r="22" spans="1:27" ht="12.75">
      <c r="A22" s="1" t="s">
        <v>44</v>
      </c>
      <c r="B22" s="1" t="s">
        <v>96</v>
      </c>
      <c r="C22" s="1" t="s">
        <v>66</v>
      </c>
      <c r="E22" s="1" t="s">
        <v>91</v>
      </c>
      <c r="F22" s="8">
        <v>3.1</v>
      </c>
      <c r="G22" s="2">
        <v>7.7</v>
      </c>
      <c r="H22" s="6">
        <v>0.375</v>
      </c>
      <c r="I22" s="7">
        <v>1</v>
      </c>
      <c r="K22" s="3">
        <v>55</v>
      </c>
      <c r="L22" s="1" t="s">
        <v>77</v>
      </c>
      <c r="M22" s="1">
        <v>8</v>
      </c>
      <c r="O22" s="1" t="s">
        <v>84</v>
      </c>
      <c r="P22" s="3">
        <f t="shared" si="0"/>
        <v>0.375</v>
      </c>
      <c r="Q22" s="7">
        <v>1</v>
      </c>
      <c r="R22" s="3">
        <f t="shared" si="1"/>
        <v>0.375</v>
      </c>
      <c r="S22" s="3">
        <f t="shared" si="2"/>
        <v>55</v>
      </c>
      <c r="T22" s="3">
        <f t="shared" si="3"/>
        <v>55</v>
      </c>
      <c r="U22" s="3">
        <f t="shared" si="4"/>
        <v>0.028875</v>
      </c>
      <c r="V22" s="7">
        <v>4</v>
      </c>
      <c r="W22" s="7">
        <v>2</v>
      </c>
      <c r="X22" s="7">
        <v>5</v>
      </c>
      <c r="Y22" s="7">
        <v>7</v>
      </c>
      <c r="Z22" s="7">
        <v>4</v>
      </c>
      <c r="AA22" s="7">
        <v>1</v>
      </c>
    </row>
    <row r="23" spans="1:27" ht="12.75">
      <c r="A23" s="1" t="s">
        <v>53</v>
      </c>
      <c r="B23" s="1" t="s">
        <v>97</v>
      </c>
      <c r="C23" s="1" t="s">
        <v>68</v>
      </c>
      <c r="E23" s="1" t="s">
        <v>91</v>
      </c>
      <c r="F23" s="8">
        <v>4.1</v>
      </c>
      <c r="G23" s="2">
        <v>13</v>
      </c>
      <c r="H23" s="6">
        <v>0.66</v>
      </c>
      <c r="I23" s="7">
        <v>1</v>
      </c>
      <c r="K23" s="3">
        <v>128</v>
      </c>
      <c r="L23" s="1" t="s">
        <v>76</v>
      </c>
      <c r="M23" s="1">
        <v>9</v>
      </c>
      <c r="O23" s="1" t="s">
        <v>41</v>
      </c>
      <c r="P23" s="3">
        <f t="shared" si="0"/>
        <v>0.66</v>
      </c>
      <c r="Q23" s="7">
        <v>1</v>
      </c>
      <c r="R23" s="3">
        <f t="shared" si="1"/>
        <v>0.66</v>
      </c>
      <c r="S23" s="3">
        <f t="shared" si="2"/>
        <v>128</v>
      </c>
      <c r="T23" s="3">
        <f t="shared" si="3"/>
        <v>128</v>
      </c>
      <c r="U23" s="3">
        <f t="shared" si="4"/>
        <v>0.0858</v>
      </c>
      <c r="V23" s="7">
        <v>7</v>
      </c>
      <c r="W23" s="7">
        <v>10</v>
      </c>
      <c r="X23" s="7">
        <v>1</v>
      </c>
      <c r="Y23" s="7">
        <v>10</v>
      </c>
      <c r="Z23" s="7">
        <v>9</v>
      </c>
      <c r="AA23" s="7">
        <v>10</v>
      </c>
    </row>
    <row r="24" spans="1:27" ht="12.75">
      <c r="A24" s="22" t="s">
        <v>44</v>
      </c>
      <c r="B24" s="5" t="s">
        <v>47</v>
      </c>
      <c r="C24" s="5" t="s">
        <v>68</v>
      </c>
      <c r="D24" s="5"/>
      <c r="E24" s="5" t="s">
        <v>91</v>
      </c>
      <c r="F24" s="9">
        <v>3.9</v>
      </c>
      <c r="G24" s="2">
        <v>11.5</v>
      </c>
      <c r="H24" s="6">
        <v>0.5</v>
      </c>
      <c r="I24" s="7">
        <v>1</v>
      </c>
      <c r="K24" s="3">
        <v>70</v>
      </c>
      <c r="L24" s="5" t="s">
        <v>77</v>
      </c>
      <c r="M24" s="5">
        <v>9</v>
      </c>
      <c r="N24" s="5"/>
      <c r="O24" s="1" t="s">
        <v>41</v>
      </c>
      <c r="P24" s="3">
        <f t="shared" si="0"/>
        <v>0.5</v>
      </c>
      <c r="Q24" s="7">
        <v>1</v>
      </c>
      <c r="R24" s="3">
        <f t="shared" si="1"/>
        <v>0.5</v>
      </c>
      <c r="S24" s="3">
        <f t="shared" si="2"/>
        <v>70</v>
      </c>
      <c r="T24" s="3">
        <f t="shared" si="3"/>
        <v>70</v>
      </c>
      <c r="U24" s="3">
        <f t="shared" si="4"/>
        <v>0.0575</v>
      </c>
      <c r="V24" s="7">
        <v>8</v>
      </c>
      <c r="W24" s="7">
        <v>9</v>
      </c>
      <c r="X24" s="7">
        <v>1</v>
      </c>
      <c r="Y24" s="7">
        <v>9</v>
      </c>
      <c r="Z24" s="7">
        <v>10</v>
      </c>
      <c r="AA24" s="7">
        <v>7</v>
      </c>
    </row>
    <row r="25" spans="1:27" ht="12.75">
      <c r="A25" s="1" t="s">
        <v>40</v>
      </c>
      <c r="B25" s="1" t="s">
        <v>41</v>
      </c>
      <c r="C25" s="1" t="s">
        <v>68</v>
      </c>
      <c r="E25" s="1" t="s">
        <v>91</v>
      </c>
      <c r="F25" s="8">
        <v>4.2</v>
      </c>
      <c r="G25" s="2">
        <v>10.5</v>
      </c>
      <c r="H25" s="6">
        <v>0.65</v>
      </c>
      <c r="I25" s="7">
        <v>1</v>
      </c>
      <c r="K25" s="3">
        <v>80</v>
      </c>
      <c r="L25" s="1" t="s">
        <v>76</v>
      </c>
      <c r="M25" s="1">
        <v>9</v>
      </c>
      <c r="O25" s="1" t="s">
        <v>41</v>
      </c>
      <c r="P25" s="3">
        <f t="shared" si="0"/>
        <v>0.65</v>
      </c>
      <c r="Q25" s="7">
        <v>1</v>
      </c>
      <c r="R25" s="3">
        <f t="shared" si="1"/>
        <v>0.65</v>
      </c>
      <c r="S25" s="3">
        <f t="shared" si="2"/>
        <v>80</v>
      </c>
      <c r="T25" s="3">
        <f t="shared" si="3"/>
        <v>80</v>
      </c>
      <c r="U25" s="3">
        <f t="shared" si="4"/>
        <v>0.06825</v>
      </c>
      <c r="V25" s="7">
        <v>9</v>
      </c>
      <c r="W25" s="7">
        <v>8</v>
      </c>
      <c r="X25" s="7">
        <v>3</v>
      </c>
      <c r="Y25" s="7">
        <v>8</v>
      </c>
      <c r="Z25" s="7">
        <v>8</v>
      </c>
      <c r="AA25" s="7">
        <v>9</v>
      </c>
    </row>
    <row r="26" spans="1:27" ht="12.75">
      <c r="A26" s="1" t="s">
        <v>59</v>
      </c>
      <c r="B26" s="1" t="s">
        <v>61</v>
      </c>
      <c r="C26" s="1" t="s">
        <v>15</v>
      </c>
      <c r="E26" s="1" t="s">
        <v>91</v>
      </c>
      <c r="F26" s="8">
        <v>3.6</v>
      </c>
      <c r="G26" s="2">
        <v>6.2</v>
      </c>
      <c r="H26" s="6">
        <v>0.65</v>
      </c>
      <c r="I26" s="7">
        <v>1</v>
      </c>
      <c r="K26" s="3">
        <v>70</v>
      </c>
      <c r="L26" s="1" t="s">
        <v>76</v>
      </c>
      <c r="M26" s="1">
        <v>10</v>
      </c>
      <c r="O26" s="1" t="s">
        <v>85</v>
      </c>
      <c r="P26" s="3">
        <f t="shared" si="0"/>
        <v>0.65</v>
      </c>
      <c r="Q26" s="7">
        <v>1</v>
      </c>
      <c r="R26" s="3">
        <f t="shared" si="1"/>
        <v>0.65</v>
      </c>
      <c r="S26" s="3">
        <f t="shared" si="2"/>
        <v>70</v>
      </c>
      <c r="T26" s="3">
        <f t="shared" si="3"/>
        <v>70</v>
      </c>
      <c r="U26" s="3">
        <f t="shared" si="4"/>
        <v>0.0403</v>
      </c>
      <c r="V26" s="7">
        <v>5</v>
      </c>
      <c r="W26" s="7">
        <v>6</v>
      </c>
      <c r="X26" s="7">
        <v>6</v>
      </c>
      <c r="Y26" s="7">
        <v>6</v>
      </c>
      <c r="Z26" s="7">
        <v>6</v>
      </c>
      <c r="AA26" s="7">
        <v>2</v>
      </c>
    </row>
    <row r="27" spans="1:27" ht="12.75">
      <c r="A27" s="23" t="s">
        <v>28</v>
      </c>
      <c r="B27" s="4" t="s">
        <v>107</v>
      </c>
      <c r="C27" s="4" t="s">
        <v>70</v>
      </c>
      <c r="D27" s="4"/>
      <c r="E27" s="4" t="s">
        <v>92</v>
      </c>
      <c r="F27" s="10">
        <v>3.6</v>
      </c>
      <c r="G27" s="2">
        <v>6.5</v>
      </c>
      <c r="H27" s="6">
        <v>0.5</v>
      </c>
      <c r="I27" s="7">
        <v>1</v>
      </c>
      <c r="K27" s="3">
        <v>40</v>
      </c>
      <c r="L27" s="5" t="s">
        <v>106</v>
      </c>
      <c r="M27" s="5">
        <v>10</v>
      </c>
      <c r="N27" s="5"/>
      <c r="P27" s="3">
        <f t="shared" si="0"/>
        <v>0.5</v>
      </c>
      <c r="Q27" s="7">
        <v>1</v>
      </c>
      <c r="R27" s="3">
        <f t="shared" si="1"/>
        <v>0.5</v>
      </c>
      <c r="S27" s="3">
        <f t="shared" si="2"/>
        <v>40</v>
      </c>
      <c r="T27" s="3">
        <f t="shared" si="3"/>
        <v>40</v>
      </c>
      <c r="U27" s="3">
        <f t="shared" si="4"/>
        <v>0.0325</v>
      </c>
      <c r="V27" s="7">
        <v>8</v>
      </c>
      <c r="W27" s="7">
        <v>8</v>
      </c>
      <c r="X27" s="7">
        <v>6</v>
      </c>
      <c r="Y27" s="7">
        <v>7</v>
      </c>
      <c r="Z27" s="7">
        <v>8</v>
      </c>
      <c r="AA27" s="7">
        <v>7</v>
      </c>
    </row>
    <row r="28" spans="1:27" ht="12.75">
      <c r="A28" s="1" t="s">
        <v>29</v>
      </c>
      <c r="B28" s="1" t="s">
        <v>33</v>
      </c>
      <c r="C28" s="1" t="s">
        <v>71</v>
      </c>
      <c r="E28" s="1" t="s">
        <v>91</v>
      </c>
      <c r="F28" s="8">
        <v>3.3</v>
      </c>
      <c r="G28" s="2">
        <v>7.6</v>
      </c>
      <c r="H28" s="6">
        <v>0.33</v>
      </c>
      <c r="I28" s="7">
        <v>2</v>
      </c>
      <c r="K28" s="3">
        <v>30</v>
      </c>
      <c r="L28" s="1" t="s">
        <v>76</v>
      </c>
      <c r="M28" s="1">
        <v>10</v>
      </c>
      <c r="O28" s="1" t="s">
        <v>88</v>
      </c>
      <c r="P28" s="3">
        <f t="shared" si="0"/>
        <v>0.66</v>
      </c>
      <c r="Q28" s="7">
        <v>2</v>
      </c>
      <c r="R28" s="3">
        <f t="shared" si="1"/>
        <v>0.66</v>
      </c>
      <c r="S28" s="3">
        <f t="shared" si="2"/>
        <v>60</v>
      </c>
      <c r="T28" s="3">
        <f t="shared" si="3"/>
        <v>60</v>
      </c>
      <c r="U28" s="3">
        <f t="shared" si="4"/>
        <v>0.05016</v>
      </c>
      <c r="V28" s="7">
        <v>7</v>
      </c>
      <c r="W28" s="7">
        <v>6</v>
      </c>
      <c r="X28" s="7">
        <v>7</v>
      </c>
      <c r="Y28" s="7">
        <v>6</v>
      </c>
      <c r="Z28" s="7">
        <v>7</v>
      </c>
      <c r="AA28" s="7">
        <v>7</v>
      </c>
    </row>
    <row r="29" spans="1:27" ht="12.75">
      <c r="A29" s="1" t="s">
        <v>108</v>
      </c>
      <c r="B29" s="1" t="s">
        <v>109</v>
      </c>
      <c r="C29" s="1" t="s">
        <v>58</v>
      </c>
      <c r="E29" s="1" t="s">
        <v>91</v>
      </c>
      <c r="H29" s="6">
        <v>0.75</v>
      </c>
      <c r="I29" s="7">
        <v>1</v>
      </c>
      <c r="K29" s="3">
        <v>89</v>
      </c>
      <c r="L29" s="1" t="s">
        <v>76</v>
      </c>
      <c r="M29" s="1">
        <v>10</v>
      </c>
      <c r="P29" s="3">
        <f t="shared" si="0"/>
        <v>0.75</v>
      </c>
      <c r="Q29" s="3">
        <v>1</v>
      </c>
      <c r="R29" s="3">
        <f t="shared" si="1"/>
        <v>0.75</v>
      </c>
      <c r="S29" s="3">
        <f t="shared" si="2"/>
        <v>89</v>
      </c>
      <c r="T29" s="3">
        <f t="shared" si="3"/>
        <v>89</v>
      </c>
      <c r="U29" s="3">
        <f t="shared" si="4"/>
        <v>0</v>
      </c>
      <c r="V29" s="7">
        <v>8</v>
      </c>
      <c r="W29" s="7">
        <v>7</v>
      </c>
      <c r="X29" s="7">
        <v>7</v>
      </c>
      <c r="Y29" s="7">
        <v>9</v>
      </c>
      <c r="Z29" s="7"/>
      <c r="AA29" s="7">
        <v>8</v>
      </c>
    </row>
    <row r="30" spans="1:27" ht="12.75">
      <c r="A30" s="23" t="s">
        <v>45</v>
      </c>
      <c r="B30" s="4" t="s">
        <v>46</v>
      </c>
      <c r="C30" s="4" t="s">
        <v>67</v>
      </c>
      <c r="D30" s="4"/>
      <c r="E30" s="4" t="s">
        <v>91</v>
      </c>
      <c r="F30" s="10">
        <v>3.7</v>
      </c>
      <c r="G30" s="2">
        <v>8.85</v>
      </c>
      <c r="H30" s="6">
        <v>0.65</v>
      </c>
      <c r="I30" s="7">
        <v>1</v>
      </c>
      <c r="K30" s="3">
        <v>45</v>
      </c>
      <c r="L30" s="5" t="s">
        <v>76</v>
      </c>
      <c r="M30" s="5">
        <v>10</v>
      </c>
      <c r="N30" s="5"/>
      <c r="O30" s="1" t="s">
        <v>86</v>
      </c>
      <c r="P30" s="3">
        <f t="shared" si="0"/>
        <v>0.65</v>
      </c>
      <c r="Q30" s="7">
        <v>1</v>
      </c>
      <c r="R30" s="3">
        <f t="shared" si="1"/>
        <v>0.65</v>
      </c>
      <c r="S30" s="3">
        <f t="shared" si="2"/>
        <v>45</v>
      </c>
      <c r="T30" s="3">
        <f t="shared" si="3"/>
        <v>45</v>
      </c>
      <c r="U30" s="3">
        <f t="shared" si="4"/>
        <v>0.05752500000000001</v>
      </c>
      <c r="V30" s="7">
        <v>6</v>
      </c>
      <c r="W30" s="7">
        <v>6</v>
      </c>
      <c r="X30" s="7">
        <v>8</v>
      </c>
      <c r="Y30" s="7">
        <v>7</v>
      </c>
      <c r="Z30" s="7">
        <v>8</v>
      </c>
      <c r="AA30" s="7">
        <v>7</v>
      </c>
    </row>
    <row r="31" spans="1:27" ht="12.75">
      <c r="A31" s="4" t="s">
        <v>51</v>
      </c>
      <c r="B31" s="4" t="s">
        <v>52</v>
      </c>
      <c r="C31" s="4" t="s">
        <v>72</v>
      </c>
      <c r="D31" s="4"/>
      <c r="E31" s="4" t="s">
        <v>91</v>
      </c>
      <c r="F31" s="10">
        <v>3.7</v>
      </c>
      <c r="G31" s="2">
        <v>12</v>
      </c>
      <c r="H31" s="6">
        <v>0.375</v>
      </c>
      <c r="I31" s="7">
        <v>1</v>
      </c>
      <c r="K31" s="3">
        <v>80</v>
      </c>
      <c r="L31" s="1" t="s">
        <v>77</v>
      </c>
      <c r="M31" s="1">
        <v>10</v>
      </c>
      <c r="P31" s="3">
        <f t="shared" si="0"/>
        <v>0.375</v>
      </c>
      <c r="Q31" s="7">
        <v>1</v>
      </c>
      <c r="R31" s="3">
        <f t="shared" si="1"/>
        <v>0.375</v>
      </c>
      <c r="S31" s="3">
        <f t="shared" si="2"/>
        <v>80</v>
      </c>
      <c r="T31" s="3">
        <f t="shared" si="3"/>
        <v>80</v>
      </c>
      <c r="U31" s="3">
        <f t="shared" si="4"/>
        <v>0.045</v>
      </c>
      <c r="V31" s="7">
        <v>9</v>
      </c>
      <c r="W31" s="7">
        <v>10</v>
      </c>
      <c r="X31" s="7">
        <v>7</v>
      </c>
      <c r="Y31" s="7">
        <v>10</v>
      </c>
      <c r="Z31" s="7">
        <v>8</v>
      </c>
      <c r="AA31" s="7">
        <v>8</v>
      </c>
    </row>
    <row r="32" spans="1:27" ht="12.75">
      <c r="A32" s="1" t="s">
        <v>31</v>
      </c>
      <c r="B32" s="1" t="s">
        <v>32</v>
      </c>
      <c r="C32" s="1" t="s">
        <v>74</v>
      </c>
      <c r="E32" s="1" t="s">
        <v>92</v>
      </c>
      <c r="F32" s="8">
        <v>3.9</v>
      </c>
      <c r="G32" s="2">
        <v>6.5</v>
      </c>
      <c r="H32" s="6">
        <v>0.65</v>
      </c>
      <c r="I32" s="7">
        <v>1</v>
      </c>
      <c r="K32" s="3">
        <v>40</v>
      </c>
      <c r="L32" s="1" t="s">
        <v>81</v>
      </c>
      <c r="M32" s="1">
        <v>10</v>
      </c>
      <c r="P32" s="3">
        <f t="shared" si="0"/>
        <v>0.65</v>
      </c>
      <c r="Q32" s="7">
        <v>1</v>
      </c>
      <c r="R32" s="3">
        <f t="shared" si="1"/>
        <v>0.65</v>
      </c>
      <c r="S32" s="3">
        <f t="shared" si="2"/>
        <v>40</v>
      </c>
      <c r="T32" s="3">
        <f t="shared" si="3"/>
        <v>40</v>
      </c>
      <c r="U32" s="3">
        <f t="shared" si="4"/>
        <v>0.04225</v>
      </c>
      <c r="V32" s="7">
        <v>9</v>
      </c>
      <c r="W32" s="7">
        <v>8</v>
      </c>
      <c r="X32" s="7">
        <v>9</v>
      </c>
      <c r="Y32" s="7">
        <v>7</v>
      </c>
      <c r="Z32" s="7">
        <v>8</v>
      </c>
      <c r="AA32" s="7">
        <v>9</v>
      </c>
    </row>
    <row r="33" spans="11:27" ht="12.75">
      <c r="K33" s="3"/>
      <c r="P33" s="3">
        <f t="shared" si="0"/>
        <v>0</v>
      </c>
      <c r="R33" s="3">
        <f t="shared" si="1"/>
        <v>0</v>
      </c>
      <c r="S33" s="3">
        <f t="shared" si="2"/>
        <v>0</v>
      </c>
      <c r="T33" s="3">
        <f t="shared" si="3"/>
        <v>0</v>
      </c>
      <c r="U33" s="3">
        <f t="shared" si="4"/>
        <v>0</v>
      </c>
      <c r="V33" s="7"/>
      <c r="W33" s="7"/>
      <c r="X33" s="7"/>
      <c r="Y33" s="7"/>
      <c r="Z33" s="7"/>
      <c r="AA33" s="7"/>
    </row>
    <row r="34" spans="1:27" ht="12.75">
      <c r="A34" s="23"/>
      <c r="B34" s="4"/>
      <c r="C34" s="4"/>
      <c r="D34" s="4"/>
      <c r="E34" s="4"/>
      <c r="F34" s="4"/>
      <c r="K34" s="3"/>
      <c r="L34" s="5"/>
      <c r="M34" s="5"/>
      <c r="N34" s="5"/>
      <c r="P34" s="3">
        <f t="shared" si="0"/>
        <v>0</v>
      </c>
      <c r="R34" s="3">
        <f t="shared" si="1"/>
        <v>0</v>
      </c>
      <c r="S34" s="3">
        <f t="shared" si="2"/>
        <v>0</v>
      </c>
      <c r="T34" s="3">
        <f t="shared" si="3"/>
        <v>0</v>
      </c>
      <c r="U34" s="3">
        <f t="shared" si="4"/>
        <v>0</v>
      </c>
      <c r="V34" s="3"/>
      <c r="W34" s="3"/>
      <c r="X34" s="3"/>
      <c r="Y34" s="3"/>
      <c r="Z34" s="3"/>
      <c r="AA34" s="3"/>
    </row>
    <row r="35" spans="1:27" ht="12.75">
      <c r="A35" s="23"/>
      <c r="B35" s="4"/>
      <c r="C35" s="4"/>
      <c r="D35" s="4"/>
      <c r="E35" s="4"/>
      <c r="F35" s="10"/>
      <c r="K35" s="3"/>
      <c r="L35" s="5"/>
      <c r="M35" s="5"/>
      <c r="N35" s="5"/>
      <c r="S35" s="3"/>
      <c r="T35" s="3"/>
      <c r="V35" s="3"/>
      <c r="W35" s="3"/>
      <c r="X35" s="3"/>
      <c r="Y35" s="3"/>
      <c r="Z35" s="3"/>
      <c r="AA35" s="3"/>
    </row>
    <row r="36" spans="1:27" ht="12.75">
      <c r="A36" s="1" t="s">
        <v>16</v>
      </c>
      <c r="B36" s="1">
        <f>SUBTOTAL(3,B4:B35)</f>
        <v>29</v>
      </c>
      <c r="F36" s="8">
        <f>SUBTOTAL(1,F4:F35)</f>
        <v>3.5892857142857144</v>
      </c>
      <c r="G36" s="8">
        <f>SUBTOTAL(1,G4:G35)</f>
        <v>8.578571428571427</v>
      </c>
      <c r="H36" s="1">
        <f>SUBTOTAL(9,H4:H35)</f>
        <v>13.930000000000001</v>
      </c>
      <c r="I36" s="1">
        <f>SUBTOTAL(9,I4:I35)</f>
        <v>36</v>
      </c>
      <c r="J36" s="1">
        <f>SUBTOTAL(9,J4:J35)</f>
        <v>0</v>
      </c>
      <c r="K36" s="1">
        <f>SUBTOTAL(9,K4:K35)</f>
        <v>1555</v>
      </c>
      <c r="L36" s="1">
        <f>SUBTOTAL(3,L4:L35)</f>
        <v>29</v>
      </c>
      <c r="O36" s="24"/>
      <c r="P36" s="27">
        <f>SUBTOTAL(9,P4:P35)</f>
        <v>16.13</v>
      </c>
      <c r="Q36" s="27"/>
      <c r="R36" s="27">
        <f>SUBTOTAL(9,R4:R35)</f>
        <v>16.13</v>
      </c>
      <c r="S36" s="27">
        <f>SUBTOTAL(9,S4:S35)</f>
        <v>1761</v>
      </c>
      <c r="T36" s="27">
        <f>SUBTOTAL(9,T4:T35)</f>
        <v>1761</v>
      </c>
      <c r="U36" s="27">
        <f>SUBTOTAL(9,U4:U35)</f>
        <v>1.3238349999999994</v>
      </c>
      <c r="V36" s="25">
        <f aca="true" t="shared" si="5" ref="V36:AA36">AVERAGE(V4:V35)</f>
        <v>6.620689655172414</v>
      </c>
      <c r="W36" s="25">
        <f t="shared" si="5"/>
        <v>7</v>
      </c>
      <c r="X36" s="25">
        <f t="shared" si="5"/>
        <v>5.9655172413793105</v>
      </c>
      <c r="Y36" s="25">
        <f t="shared" si="5"/>
        <v>7.137931034482759</v>
      </c>
      <c r="Z36" s="25">
        <f t="shared" si="5"/>
        <v>7.035714285714286</v>
      </c>
      <c r="AA36" s="25">
        <f t="shared" si="5"/>
        <v>6.724137931034483</v>
      </c>
    </row>
    <row r="37" spans="6:7" ht="12.75">
      <c r="F37" s="8" t="s">
        <v>94</v>
      </c>
      <c r="G37" s="8">
        <f>SUBTOTAL(4,G4:G35)</f>
        <v>13</v>
      </c>
    </row>
    <row r="38" spans="6:21" ht="12.75">
      <c r="F38" s="8" t="s">
        <v>95</v>
      </c>
      <c r="G38" s="8">
        <f>SUBTOTAL(5,G4:G35)</f>
        <v>3.5</v>
      </c>
      <c r="O38" s="1" t="s">
        <v>18</v>
      </c>
      <c r="P38" s="3">
        <f>P36/$S$1</f>
        <v>2.688333333333333</v>
      </c>
      <c r="R38" s="3">
        <f>R36/$S$1</f>
        <v>2.688333333333333</v>
      </c>
      <c r="S38" s="3">
        <f>S36/$S$1</f>
        <v>293.5</v>
      </c>
      <c r="T38" s="3">
        <f>T36/$S$1</f>
        <v>293.5</v>
      </c>
      <c r="U38" s="3">
        <f>U36/$S$1</f>
        <v>0.22063916666666658</v>
      </c>
    </row>
    <row r="39" ht="12.75">
      <c r="G39" s="8"/>
    </row>
  </sheetData>
  <sheetProtection/>
  <autoFilter ref="A3:AA34"/>
  <mergeCells count="3">
    <mergeCell ref="G1:L1"/>
    <mergeCell ref="A1:B1"/>
    <mergeCell ref="P1:R1"/>
  </mergeCells>
  <printOptions/>
  <pageMargins left="0.75" right="0.75" top="1" bottom="1" header="0.5" footer="0.5"/>
  <pageSetup fitToWidth="2" fitToHeight="1" horizontalDpi="600" verticalDpi="600" orientation="portrait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for Kemiteknik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Vang Olsen</dc:creator>
  <cp:keywords/>
  <dc:description/>
  <cp:lastModifiedBy>Jesper Hammerstrøm</cp:lastModifiedBy>
  <cp:lastPrinted>2011-02-09T11:50:23Z</cp:lastPrinted>
  <dcterms:created xsi:type="dcterms:W3CDTF">2005-11-27T16:33:53Z</dcterms:created>
  <dcterms:modified xsi:type="dcterms:W3CDTF">2011-02-14T10:01:02Z</dcterms:modified>
  <cp:category/>
  <cp:version/>
  <cp:contentType/>
  <cp:contentStatus/>
</cp:coreProperties>
</file>