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1355" windowHeight="8700"/>
  </bookViews>
  <sheets>
    <sheet name="Øl menu" sheetId="5" r:id="rId1"/>
  </sheets>
  <calcPr calcId="125725"/>
</workbook>
</file>

<file path=xl/calcChain.xml><?xml version="1.0" encoding="utf-8"?>
<calcChain xmlns="http://schemas.openxmlformats.org/spreadsheetml/2006/main">
  <c r="J41" i="5"/>
  <c r="K41"/>
  <c r="O41" s="1"/>
  <c r="M41"/>
  <c r="N41"/>
  <c r="J40"/>
  <c r="K40"/>
  <c r="O40" s="1"/>
  <c r="M40"/>
  <c r="N40"/>
  <c r="B42"/>
  <c r="G42"/>
  <c r="H42"/>
  <c r="J39"/>
  <c r="K39"/>
  <c r="O39" s="1"/>
  <c r="M39"/>
  <c r="N39"/>
  <c r="J28"/>
  <c r="K28"/>
  <c r="O28" s="1"/>
  <c r="M28"/>
  <c r="N28"/>
  <c r="J29"/>
  <c r="K29"/>
  <c r="O29" s="1"/>
  <c r="M29"/>
  <c r="N29"/>
  <c r="J30"/>
  <c r="K30"/>
  <c r="O30" s="1"/>
  <c r="M30"/>
  <c r="N30"/>
  <c r="J31"/>
  <c r="K31"/>
  <c r="O31" s="1"/>
  <c r="M31"/>
  <c r="N31"/>
  <c r="J32"/>
  <c r="K32"/>
  <c r="O32" s="1"/>
  <c r="M32"/>
  <c r="N32"/>
  <c r="J33"/>
  <c r="K33"/>
  <c r="O33" s="1"/>
  <c r="M33"/>
  <c r="N33"/>
  <c r="J34"/>
  <c r="K34"/>
  <c r="O34" s="1"/>
  <c r="M34"/>
  <c r="N34"/>
  <c r="J35"/>
  <c r="K35"/>
  <c r="O35" s="1"/>
  <c r="M35"/>
  <c r="N35"/>
  <c r="J36"/>
  <c r="K36"/>
  <c r="O36" s="1"/>
  <c r="M36"/>
  <c r="N36"/>
  <c r="J37"/>
  <c r="K37"/>
  <c r="O37" s="1"/>
  <c r="M37"/>
  <c r="N37"/>
  <c r="J38"/>
  <c r="K38"/>
  <c r="O38" s="1"/>
  <c r="M38"/>
  <c r="N38"/>
  <c r="K8"/>
  <c r="O8" s="1"/>
  <c r="K12"/>
  <c r="O12" s="1"/>
  <c r="K19"/>
  <c r="O19" s="1"/>
  <c r="K4"/>
  <c r="O4" s="1"/>
  <c r="M15"/>
  <c r="M16"/>
  <c r="M17"/>
  <c r="M18"/>
  <c r="M19"/>
  <c r="M20"/>
  <c r="M21"/>
  <c r="M22"/>
  <c r="M23"/>
  <c r="M24"/>
  <c r="M4"/>
  <c r="M5"/>
  <c r="M6"/>
  <c r="M7"/>
  <c r="M8"/>
  <c r="M9"/>
  <c r="M10"/>
  <c r="M11"/>
  <c r="M12"/>
  <c r="M13"/>
  <c r="M14"/>
  <c r="N4"/>
  <c r="J4"/>
  <c r="K5"/>
  <c r="O5" s="1"/>
  <c r="K27"/>
  <c r="O27" s="1"/>
  <c r="N27"/>
  <c r="J27"/>
  <c r="M27"/>
  <c r="K26"/>
  <c r="O26" s="1"/>
  <c r="N26"/>
  <c r="J26"/>
  <c r="M26"/>
  <c r="K25"/>
  <c r="O25" s="1"/>
  <c r="N25"/>
  <c r="J25"/>
  <c r="M25"/>
  <c r="J6"/>
  <c r="K6"/>
  <c r="O6" s="1"/>
  <c r="N6"/>
  <c r="J7"/>
  <c r="K7"/>
  <c r="O7" s="1"/>
  <c r="N7"/>
  <c r="N9"/>
  <c r="K9"/>
  <c r="O9" s="1"/>
  <c r="J9"/>
  <c r="N15"/>
  <c r="N14"/>
  <c r="N13"/>
  <c r="N11"/>
  <c r="N10"/>
  <c r="N8"/>
  <c r="N5"/>
  <c r="N16"/>
  <c r="N17"/>
  <c r="N18"/>
  <c r="N19"/>
  <c r="N20"/>
  <c r="N21"/>
  <c r="N22"/>
  <c r="N12"/>
  <c r="N23"/>
  <c r="N24"/>
  <c r="K15"/>
  <c r="O15" s="1"/>
  <c r="K16"/>
  <c r="O16" s="1"/>
  <c r="K17"/>
  <c r="O17" s="1"/>
  <c r="K18"/>
  <c r="O18" s="1"/>
  <c r="K20"/>
  <c r="O20" s="1"/>
  <c r="K21"/>
  <c r="O21" s="1"/>
  <c r="K22"/>
  <c r="O22" s="1"/>
  <c r="K23"/>
  <c r="O23" s="1"/>
  <c r="K10"/>
  <c r="O10" s="1"/>
  <c r="K11"/>
  <c r="O11" s="1"/>
  <c r="K13"/>
  <c r="O13" s="1"/>
  <c r="K14"/>
  <c r="O14" s="1"/>
  <c r="K24"/>
  <c r="O24" s="1"/>
  <c r="J15"/>
  <c r="J16"/>
  <c r="J17"/>
  <c r="J18"/>
  <c r="J19"/>
  <c r="J20"/>
  <c r="J21"/>
  <c r="J22"/>
  <c r="J23"/>
  <c r="J8"/>
  <c r="J5"/>
  <c r="J10"/>
  <c r="J11"/>
  <c r="J12"/>
  <c r="J13"/>
  <c r="J14"/>
  <c r="J24"/>
  <c r="O42" l="1"/>
  <c r="O44" s="1"/>
  <c r="N42"/>
  <c r="N44" s="1"/>
  <c r="M42"/>
  <c r="M44" s="1"/>
  <c r="K42"/>
  <c r="K44" s="1"/>
  <c r="J42"/>
  <c r="J44" s="1"/>
</calcChain>
</file>

<file path=xl/sharedStrings.xml><?xml version="1.0" encoding="utf-8"?>
<sst xmlns="http://schemas.openxmlformats.org/spreadsheetml/2006/main" count="159" uniqueCount="97">
  <si>
    <t>%</t>
  </si>
  <si>
    <t>Pris</t>
  </si>
  <si>
    <t>Butik</t>
  </si>
  <si>
    <t>Bryggeri</t>
  </si>
  <si>
    <t>Navn</t>
  </si>
  <si>
    <t>Ltr</t>
  </si>
  <si>
    <t>Drukket
stk.</t>
  </si>
  <si>
    <t>Købt
stk.</t>
  </si>
  <si>
    <t>Købt
beløb</t>
  </si>
  <si>
    <t>Drukket
beløb</t>
  </si>
  <si>
    <t>Købt
ltr.</t>
  </si>
  <si>
    <t>Drukket
ltr.</t>
  </si>
  <si>
    <t>Antal deltagere:</t>
  </si>
  <si>
    <t>Ølfabrikken</t>
  </si>
  <si>
    <t>Warwik</t>
  </si>
  <si>
    <t>Metro</t>
  </si>
  <si>
    <t>Kvajj</t>
  </si>
  <si>
    <t>Blåvand</t>
  </si>
  <si>
    <t>Skovlyst</t>
  </si>
  <si>
    <t>Ananas Hvede</t>
  </si>
  <si>
    <t>Midtfyns bryghus</t>
  </si>
  <si>
    <t>Double IPA</t>
  </si>
  <si>
    <t>Imperial Stout</t>
  </si>
  <si>
    <t>Carlsberg/Semper Ardens</t>
  </si>
  <si>
    <t>Summer Dubbel</t>
  </si>
  <si>
    <t>Valeir</t>
  </si>
  <si>
    <t>DAD beer</t>
  </si>
  <si>
    <t>Brooklyn</t>
  </si>
  <si>
    <t>Black Chokolate Stout</t>
  </si>
  <si>
    <t>Super Best</t>
  </si>
  <si>
    <t>Hornbeer</t>
  </si>
  <si>
    <t>Caribbean Rumstout</t>
  </si>
  <si>
    <t>Amager Bryghus</t>
  </si>
  <si>
    <t>Fru Frederiksen</t>
  </si>
  <si>
    <t>Barley Wine</t>
  </si>
  <si>
    <t>Hr. Frederiksen</t>
  </si>
  <si>
    <t>Black IPA</t>
  </si>
  <si>
    <t>Bøgedal</t>
  </si>
  <si>
    <t>No. 177</t>
  </si>
  <si>
    <t>Julebryg 2007</t>
  </si>
  <si>
    <t>Julebryg 2008</t>
  </si>
  <si>
    <t>Fuglebjerg Gård</t>
  </si>
  <si>
    <t>Kong Vinter</t>
  </si>
  <si>
    <t>Privat</t>
  </si>
  <si>
    <t>Original Porter</t>
  </si>
  <si>
    <t>Drukket %</t>
  </si>
  <si>
    <t>Gourmet Bryggeriet</t>
  </si>
  <si>
    <t>Barley Brew</t>
  </si>
  <si>
    <t>Super Brugsen</t>
  </si>
  <si>
    <t>Blue Mountain Stout</t>
  </si>
  <si>
    <t>Willemoes</t>
  </si>
  <si>
    <t>Porter</t>
  </si>
  <si>
    <t>Stout</t>
  </si>
  <si>
    <t>Hoegarden</t>
  </si>
  <si>
    <t>Witbeer</t>
  </si>
  <si>
    <t>Het Anker/Gouden Carolus</t>
  </si>
  <si>
    <t>Triple</t>
  </si>
  <si>
    <t>Herslev</t>
  </si>
  <si>
    <t>4 Grain Stout</t>
  </si>
  <si>
    <t>Irma</t>
  </si>
  <si>
    <t>Skands</t>
  </si>
  <si>
    <t>Blå Chimpanse</t>
  </si>
  <si>
    <t>Brown ale</t>
  </si>
  <si>
    <t>Samuel Adams</t>
  </si>
  <si>
    <t>Black Lager</t>
  </si>
  <si>
    <t>Esrum Kloster</t>
  </si>
  <si>
    <t>Skaaning vin</t>
  </si>
  <si>
    <t>Southern Tier</t>
  </si>
  <si>
    <t>Goose Island Beer</t>
  </si>
  <si>
    <t>Bourbon County Brand Stout</t>
  </si>
  <si>
    <t>Victoria Pale Ale</t>
  </si>
  <si>
    <t>Coopers Brewery</t>
  </si>
  <si>
    <t>Best Ekstra Stout</t>
  </si>
  <si>
    <t>Lause Schwarzbock</t>
  </si>
  <si>
    <t>coffee - Øl Likør</t>
  </si>
  <si>
    <t>Strong Lager</t>
  </si>
  <si>
    <t>Chili Tripel</t>
  </si>
  <si>
    <t>Grauballe Bryghus</t>
  </si>
  <si>
    <t>Orange Blossom</t>
  </si>
  <si>
    <t>200 år</t>
  </si>
  <si>
    <t>Total</t>
  </si>
  <si>
    <t>I mad</t>
  </si>
  <si>
    <t>Kolonne1</t>
  </si>
  <si>
    <t>Formål</t>
  </si>
  <si>
    <t>Velkomst</t>
  </si>
  <si>
    <t>Smagning</t>
  </si>
  <si>
    <t>Ost</t>
  </si>
  <si>
    <t>Suppe</t>
  </si>
  <si>
    <t>Formøde</t>
  </si>
  <si>
    <t>Kaffe</t>
  </si>
  <si>
    <t>Pr. snude:</t>
  </si>
  <si>
    <t>Pale ale</t>
  </si>
  <si>
    <t>Opvarmning</t>
  </si>
  <si>
    <t>Ceres</t>
  </si>
  <si>
    <t>Royal Brown ale</t>
  </si>
  <si>
    <t>Tyskland</t>
  </si>
  <si>
    <t>Øl menu til ølklub møde 22/1-2010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</si>
</sst>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.0_);_(* \(#,##0.0\);_(* &quot;-&quot;?_);_(@_)"/>
  </numFmts>
  <fonts count="6">
    <font>
      <sz val="10"/>
      <name val="Arial"/>
    </font>
    <font>
      <sz val="8"/>
      <name val="Arial"/>
    </font>
    <font>
      <sz val="11"/>
      <name val="Arial"/>
    </font>
    <font>
      <sz val="12"/>
      <name val="Arial"/>
    </font>
    <font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1" xfId="0" applyBorder="1"/>
    <xf numFmtId="165" fontId="0" fillId="0" borderId="1" xfId="0" applyNumberFormat="1" applyBorder="1"/>
    <xf numFmtId="0" fontId="0" fillId="0" borderId="2" xfId="0" applyBorder="1"/>
    <xf numFmtId="2" fontId="0" fillId="0" borderId="1" xfId="0" applyNumberFormat="1" applyBorder="1"/>
    <xf numFmtId="2" fontId="0" fillId="0" borderId="0" xfId="0" applyNumberFormat="1"/>
    <xf numFmtId="0" fontId="0" fillId="0" borderId="1" xfId="0" applyFill="1" applyBorder="1"/>
    <xf numFmtId="0" fontId="3" fillId="3" borderId="0" xfId="0" applyFont="1" applyFill="1"/>
    <xf numFmtId="0" fontId="0" fillId="0" borderId="3" xfId="0" applyBorder="1"/>
    <xf numFmtId="0" fontId="0" fillId="0" borderId="2" xfId="0" applyFill="1" applyBorder="1"/>
    <xf numFmtId="165" fontId="0" fillId="0" borderId="2" xfId="0" applyNumberFormat="1" applyBorder="1"/>
    <xf numFmtId="0" fontId="2" fillId="2" borderId="4" xfId="0" applyFont="1" applyFill="1" applyBorder="1"/>
    <xf numFmtId="165" fontId="2" fillId="2" borderId="4" xfId="0" applyNumberFormat="1" applyFont="1" applyFill="1" applyBorder="1"/>
    <xf numFmtId="2" fontId="2" fillId="2" borderId="4" xfId="0" applyNumberFormat="1" applyFont="1" applyFill="1" applyBorder="1"/>
    <xf numFmtId="164" fontId="2" fillId="2" borderId="4" xfId="0" applyNumberFormat="1" applyFont="1" applyFill="1" applyBorder="1"/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0" fillId="0" borderId="6" xfId="0" applyFill="1" applyBorder="1"/>
    <xf numFmtId="165" fontId="0" fillId="0" borderId="6" xfId="0" applyNumberFormat="1" applyBorder="1"/>
    <xf numFmtId="2" fontId="0" fillId="0" borderId="6" xfId="0" applyNumberFormat="1" applyBorder="1"/>
    <xf numFmtId="2" fontId="0" fillId="0" borderId="0" xfId="0" applyNumberFormat="1" applyBorder="1"/>
    <xf numFmtId="0" fontId="5" fillId="0" borderId="6" xfId="0" applyFont="1" applyFill="1" applyBorder="1"/>
    <xf numFmtId="0" fontId="5" fillId="0" borderId="2" xfId="0" applyFont="1" applyFill="1" applyBorder="1" applyAlignment="1"/>
    <xf numFmtId="0" fontId="5" fillId="0" borderId="7" xfId="0" applyFont="1" applyFill="1" applyBorder="1" applyAlignment="1"/>
    <xf numFmtId="0" fontId="5" fillId="0" borderId="2" xfId="0" applyFont="1" applyBorder="1" applyAlignment="1"/>
    <xf numFmtId="0" fontId="5" fillId="0" borderId="7" xfId="0" applyFont="1" applyBorder="1" applyAlignment="1"/>
    <xf numFmtId="0" fontId="0" fillId="0" borderId="6" xfId="0" applyBorder="1"/>
    <xf numFmtId="0" fontId="5" fillId="0" borderId="6" xfId="0" applyFont="1" applyBorder="1"/>
    <xf numFmtId="0" fontId="5" fillId="0" borderId="1" xfId="0" applyFont="1" applyBorder="1"/>
    <xf numFmtId="0" fontId="5" fillId="0" borderId="1" xfId="0" applyFont="1" applyFill="1" applyBorder="1"/>
    <xf numFmtId="0" fontId="5" fillId="0" borderId="2" xfId="0" applyFont="1" applyBorder="1"/>
    <xf numFmtId="0" fontId="0" fillId="0" borderId="7" xfId="0" applyBorder="1"/>
    <xf numFmtId="0" fontId="5" fillId="0" borderId="7" xfId="0" applyFont="1" applyBorder="1"/>
    <xf numFmtId="0" fontId="5" fillId="0" borderId="1" xfId="0" applyFont="1" applyFill="1" applyBorder="1" applyAlignment="1"/>
    <xf numFmtId="0" fontId="0" fillId="0" borderId="2" xfId="0" applyFill="1" applyBorder="1" applyAlignment="1"/>
    <xf numFmtId="0" fontId="5" fillId="0" borderId="2" xfId="0" applyFont="1" applyFill="1" applyBorder="1"/>
    <xf numFmtId="2" fontId="0" fillId="0" borderId="2" xfId="0" applyNumberFormat="1" applyBorder="1"/>
    <xf numFmtId="0" fontId="0" fillId="0" borderId="8" xfId="0" applyBorder="1"/>
    <xf numFmtId="0" fontId="0" fillId="0" borderId="8" xfId="0" applyFill="1" applyBorder="1"/>
    <xf numFmtId="0" fontId="2" fillId="2" borderId="9" xfId="0" applyFont="1" applyFill="1" applyBorder="1"/>
    <xf numFmtId="2" fontId="2" fillId="2" borderId="9" xfId="0" applyNumberFormat="1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2" fontId="0" fillId="0" borderId="8" xfId="0" applyNumberFormat="1" applyFill="1" applyBorder="1"/>
    <xf numFmtId="165" fontId="4" fillId="3" borderId="0" xfId="0" applyNumberFormat="1" applyFont="1" applyFill="1" applyAlignment="1"/>
    <xf numFmtId="0" fontId="3" fillId="3" borderId="0" xfId="0" applyFont="1" applyFill="1" applyAlignment="1"/>
    <xf numFmtId="0" fontId="4" fillId="3" borderId="0" xfId="0" applyFont="1" applyFill="1" applyAlignment="1"/>
    <xf numFmtId="2" fontId="3" fillId="3" borderId="0" xfId="0" applyNumberFormat="1" applyFont="1" applyFill="1" applyAlignment="1"/>
    <xf numFmtId="0" fontId="0" fillId="0" borderId="0" xfId="0" applyBorder="1"/>
  </cellXfs>
  <cellStyles count="1">
    <cellStyle name="Normal" xfId="0" builtinId="0"/>
  </cellStyles>
  <dxfs count="30"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/>
        <right style="thin">
          <color indexed="64"/>
        </right>
        <top/>
        <bottom/>
      </border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_(* #,##0.0_);_(* \(#,##0.0\);_(* &quot;-&quot;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1" displayName="Tabel1" ref="A3:O42" totalsRowCount="1" headerRowBorderDxfId="29" tableBorderDxfId="28">
  <autoFilter ref="A3:O41">
    <filterColumn colId="8"/>
    <filterColumn colId="9"/>
    <filterColumn colId="10"/>
    <filterColumn colId="11"/>
    <filterColumn colId="12"/>
    <filterColumn colId="13"/>
    <filterColumn colId="14"/>
  </autoFilter>
  <sortState ref="A4:H39">
    <sortCondition ref="C3:C39"/>
  </sortState>
  <tableColumns count="15">
    <tableColumn id="1" name="Bryggeri" totalsRowLabel="Total" dataDxfId="27" totalsRowDxfId="14"/>
    <tableColumn id="2" name="Navn" totalsRowFunction="count" dataDxfId="26" totalsRowDxfId="13"/>
    <tableColumn id="3" name="%" dataDxfId="25" totalsRowDxfId="12"/>
    <tableColumn id="4" name="Ltr" dataDxfId="24" totalsRowDxfId="11"/>
    <tableColumn id="5" name="Pris" dataDxfId="23" totalsRowDxfId="10"/>
    <tableColumn id="6" name="Butik" dataDxfId="22" totalsRowDxfId="9"/>
    <tableColumn id="7" name="Købt_x000a_stk." totalsRowFunction="sum" dataDxfId="21" totalsRowDxfId="8"/>
    <tableColumn id="8" name="Drukket_x000a_stk." totalsRowFunction="sum" dataDxfId="20" totalsRowDxfId="7"/>
    <tableColumn id="9" name="Formål" totalsRowDxfId="6"/>
    <tableColumn id="10" name="Købt_x000a_ltr." totalsRowFunction="sum" dataDxfId="19" totalsRowDxfId="5">
      <calculatedColumnFormula>G4*D4</calculatedColumnFormula>
    </tableColumn>
    <tableColumn id="11" name="Drukket_x000a_ltr." totalsRowFunction="sum" dataDxfId="18" totalsRowDxfId="4">
      <calculatedColumnFormula>H4*D4</calculatedColumnFormula>
    </tableColumn>
    <tableColumn id="12" name="Kolonne1" totalsRowDxfId="3"/>
    <tableColumn id="13" name="Købt_x000a_beløb" totalsRowFunction="sum" dataDxfId="17" totalsRowDxfId="2">
      <calculatedColumnFormula>G4*E4</calculatedColumnFormula>
    </tableColumn>
    <tableColumn id="14" name="Drukket_x000a_beløb" totalsRowFunction="sum" dataDxfId="16" totalsRowDxfId="1">
      <calculatedColumnFormula>H4*E4</calculatedColumnFormula>
    </tableColumn>
    <tableColumn id="15" name="Drukket %" totalsRowFunction="sum" dataDxfId="15" totalsRowDxfId="0">
      <calculatedColumnFormula>(K4*C4)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Normal="100" workbookViewId="0">
      <selection activeCell="P37" sqref="P37"/>
    </sheetView>
  </sheetViews>
  <sheetFormatPr defaultRowHeight="12.75"/>
  <cols>
    <col min="1" max="1" width="24.85546875" bestFit="1" customWidth="1"/>
    <col min="2" max="2" width="26.140625" bestFit="1" customWidth="1"/>
    <col min="3" max="3" width="6.5703125" style="2" bestFit="1" customWidth="1"/>
    <col min="4" max="4" width="6.28515625" style="7" bestFit="1" customWidth="1"/>
    <col min="5" max="5" width="8.7109375" style="1" bestFit="1" customWidth="1"/>
    <col min="6" max="6" width="13.42578125" bestFit="1" customWidth="1"/>
    <col min="7" max="7" width="8.28515625" bestFit="1" customWidth="1"/>
    <col min="8" max="8" width="11.28515625" bestFit="1" customWidth="1"/>
    <col min="9" max="9" width="11.5703125" bestFit="1" customWidth="1"/>
    <col min="10" max="10" width="8" style="7" customWidth="1"/>
    <col min="11" max="11" width="11.85546875" style="7" bestFit="1" customWidth="1"/>
    <col min="12" max="14" width="11.85546875" bestFit="1" customWidth="1"/>
    <col min="15" max="15" width="15" style="7" bestFit="1" customWidth="1"/>
  </cols>
  <sheetData>
    <row r="1" spans="1:15" ht="15">
      <c r="A1" s="47" t="s">
        <v>96</v>
      </c>
      <c r="B1" s="46"/>
      <c r="C1" s="45"/>
      <c r="D1" s="46"/>
      <c r="E1" s="46"/>
      <c r="F1" s="46"/>
      <c r="G1" s="46"/>
      <c r="H1" s="46"/>
      <c r="J1" s="48" t="s">
        <v>12</v>
      </c>
      <c r="K1" s="48"/>
      <c r="L1" s="9">
        <v>7</v>
      </c>
    </row>
    <row r="3" spans="1:15" ht="28.5">
      <c r="A3" s="13" t="s">
        <v>3</v>
      </c>
      <c r="B3" s="13" t="s">
        <v>4</v>
      </c>
      <c r="C3" s="14" t="s">
        <v>0</v>
      </c>
      <c r="D3" s="15" t="s">
        <v>5</v>
      </c>
      <c r="E3" s="16" t="s">
        <v>1</v>
      </c>
      <c r="F3" s="13" t="s">
        <v>2</v>
      </c>
      <c r="G3" s="17" t="s">
        <v>7</v>
      </c>
      <c r="H3" s="18" t="s">
        <v>6</v>
      </c>
      <c r="I3" s="41" t="s">
        <v>83</v>
      </c>
      <c r="J3" s="42" t="s">
        <v>10</v>
      </c>
      <c r="K3" s="42" t="s">
        <v>11</v>
      </c>
      <c r="L3" s="41" t="s">
        <v>82</v>
      </c>
      <c r="M3" s="43" t="s">
        <v>8</v>
      </c>
      <c r="N3" s="43" t="s">
        <v>9</v>
      </c>
      <c r="O3" s="42" t="s">
        <v>45</v>
      </c>
    </row>
    <row r="4" spans="1:15">
      <c r="A4" s="26" t="s">
        <v>63</v>
      </c>
      <c r="B4" s="32" t="s">
        <v>64</v>
      </c>
      <c r="C4" s="12">
        <v>4.9000000000000004</v>
      </c>
      <c r="D4" s="6">
        <v>0.35</v>
      </c>
      <c r="E4" s="38">
        <v>15</v>
      </c>
      <c r="F4" s="37" t="s">
        <v>59</v>
      </c>
      <c r="G4" s="11">
        <v>4</v>
      </c>
      <c r="H4" s="11">
        <v>2</v>
      </c>
      <c r="I4" t="s">
        <v>87</v>
      </c>
      <c r="J4" s="7">
        <f>G4*D4</f>
        <v>1.4</v>
      </c>
      <c r="K4" s="7">
        <f>H4*D4</f>
        <v>0.7</v>
      </c>
      <c r="M4" s="7">
        <f>G4*E4</f>
        <v>60</v>
      </c>
      <c r="N4" s="7">
        <f>H4*E4</f>
        <v>30</v>
      </c>
      <c r="O4" s="7">
        <f>(K4*C4)</f>
        <v>3.43</v>
      </c>
    </row>
    <row r="5" spans="1:15">
      <c r="A5" s="24" t="s">
        <v>53</v>
      </c>
      <c r="B5" s="31" t="s">
        <v>54</v>
      </c>
      <c r="C5" s="4">
        <v>4.9000000000000004</v>
      </c>
      <c r="D5" s="6">
        <v>0.75</v>
      </c>
      <c r="E5" s="6">
        <v>40</v>
      </c>
      <c r="F5" s="31" t="s">
        <v>29</v>
      </c>
      <c r="G5" s="8">
        <v>2</v>
      </c>
      <c r="H5" s="8">
        <v>2</v>
      </c>
      <c r="I5" t="s">
        <v>85</v>
      </c>
      <c r="J5" s="7">
        <f>G5*D5</f>
        <v>1.5</v>
      </c>
      <c r="K5" s="7">
        <f>H5*D5</f>
        <v>1.5</v>
      </c>
      <c r="M5" s="7">
        <f>G5*E5</f>
        <v>80</v>
      </c>
      <c r="N5" s="7">
        <f>H5*E5</f>
        <v>80</v>
      </c>
      <c r="O5" s="7">
        <f t="shared" ref="O5:O39" si="0">(K5*C5)</f>
        <v>7.3500000000000005</v>
      </c>
    </row>
    <row r="6" spans="1:15">
      <c r="A6" s="5" t="s">
        <v>37</v>
      </c>
      <c r="B6" s="5" t="s">
        <v>38</v>
      </c>
      <c r="C6" s="4">
        <v>5</v>
      </c>
      <c r="D6" s="6">
        <v>0.75</v>
      </c>
      <c r="E6" s="6">
        <v>95</v>
      </c>
      <c r="F6" s="3" t="s">
        <v>34</v>
      </c>
      <c r="G6" s="3">
        <v>1</v>
      </c>
      <c r="H6" s="3">
        <v>1</v>
      </c>
      <c r="J6" s="7">
        <f>G6*D6</f>
        <v>0.75</v>
      </c>
      <c r="K6" s="7">
        <f>H6*D6</f>
        <v>0.75</v>
      </c>
      <c r="M6" s="7">
        <f>G6*E6</f>
        <v>95</v>
      </c>
      <c r="N6" s="7">
        <f>H6*E6</f>
        <v>95</v>
      </c>
      <c r="O6" s="7">
        <f t="shared" si="0"/>
        <v>3.75</v>
      </c>
    </row>
    <row r="7" spans="1:15">
      <c r="A7" s="5" t="s">
        <v>18</v>
      </c>
      <c r="B7" s="5" t="s">
        <v>19</v>
      </c>
      <c r="C7" s="4">
        <v>5</v>
      </c>
      <c r="D7" s="6">
        <v>0.5</v>
      </c>
      <c r="E7" s="6">
        <v>31</v>
      </c>
      <c r="F7" s="3" t="s">
        <v>15</v>
      </c>
      <c r="G7" s="3">
        <v>2</v>
      </c>
      <c r="H7" s="3">
        <v>1</v>
      </c>
      <c r="I7" t="s">
        <v>86</v>
      </c>
      <c r="J7" s="7">
        <f>G7*D7</f>
        <v>1</v>
      </c>
      <c r="K7" s="7">
        <f>H7*D7</f>
        <v>0.5</v>
      </c>
      <c r="M7" s="7">
        <f>G7*E7</f>
        <v>62</v>
      </c>
      <c r="N7" s="7">
        <f>H7*E7</f>
        <v>31</v>
      </c>
      <c r="O7" s="7">
        <f t="shared" si="0"/>
        <v>2.5</v>
      </c>
    </row>
    <row r="8" spans="1:15">
      <c r="A8" s="5" t="s">
        <v>13</v>
      </c>
      <c r="B8" s="5" t="s">
        <v>26</v>
      </c>
      <c r="C8" s="4">
        <v>5.2</v>
      </c>
      <c r="D8" s="6">
        <v>0.33</v>
      </c>
      <c r="E8" s="6">
        <v>8.5</v>
      </c>
      <c r="F8" s="3" t="s">
        <v>15</v>
      </c>
      <c r="G8" s="3">
        <v>8</v>
      </c>
      <c r="H8" s="3">
        <v>8</v>
      </c>
      <c r="I8" t="s">
        <v>84</v>
      </c>
      <c r="J8" s="7">
        <f t="shared" ref="J8:J27" si="1">G8*D8</f>
        <v>2.64</v>
      </c>
      <c r="K8" s="7">
        <f t="shared" ref="K8:K27" si="2">H8*D8</f>
        <v>2.64</v>
      </c>
      <c r="M8" s="7">
        <f t="shared" ref="M8:M27" si="3">G8*E8</f>
        <v>68</v>
      </c>
      <c r="N8" s="7">
        <f t="shared" ref="N8:N27" si="4">H8*E8</f>
        <v>68</v>
      </c>
      <c r="O8" s="7">
        <f t="shared" si="0"/>
        <v>13.728000000000002</v>
      </c>
    </row>
    <row r="9" spans="1:15">
      <c r="A9" s="5" t="s">
        <v>16</v>
      </c>
      <c r="B9" s="5" t="s">
        <v>70</v>
      </c>
      <c r="C9" s="4">
        <v>5.5</v>
      </c>
      <c r="D9" s="6">
        <v>0.5</v>
      </c>
      <c r="E9" s="6">
        <v>35.5</v>
      </c>
      <c r="F9" s="3" t="s">
        <v>15</v>
      </c>
      <c r="G9" s="3">
        <v>2</v>
      </c>
      <c r="H9" s="3">
        <v>2</v>
      </c>
      <c r="I9" t="s">
        <v>87</v>
      </c>
      <c r="J9" s="7">
        <f t="shared" si="1"/>
        <v>1</v>
      </c>
      <c r="K9" s="7">
        <f t="shared" si="2"/>
        <v>1</v>
      </c>
      <c r="M9" s="7">
        <f t="shared" si="3"/>
        <v>71</v>
      </c>
      <c r="N9" s="7">
        <f t="shared" si="4"/>
        <v>71</v>
      </c>
      <c r="O9" s="7">
        <f t="shared" si="0"/>
        <v>5.5</v>
      </c>
    </row>
    <row r="10" spans="1:15">
      <c r="A10" s="24" t="s">
        <v>27</v>
      </c>
      <c r="B10" s="37" t="s">
        <v>62</v>
      </c>
      <c r="C10" s="4">
        <v>5.9</v>
      </c>
      <c r="D10" s="6">
        <v>0.35</v>
      </c>
      <c r="E10" s="6">
        <v>12</v>
      </c>
      <c r="F10" s="31" t="s">
        <v>59</v>
      </c>
      <c r="G10" s="8">
        <v>4</v>
      </c>
      <c r="H10" s="8">
        <v>4</v>
      </c>
      <c r="I10" t="s">
        <v>81</v>
      </c>
      <c r="J10" s="7">
        <f t="shared" si="1"/>
        <v>1.4</v>
      </c>
      <c r="K10" s="7">
        <f t="shared" si="2"/>
        <v>1.4</v>
      </c>
      <c r="M10" s="7">
        <f t="shared" si="3"/>
        <v>48</v>
      </c>
      <c r="N10" s="7">
        <f t="shared" si="4"/>
        <v>48</v>
      </c>
      <c r="O10" s="7">
        <f t="shared" si="0"/>
        <v>8.26</v>
      </c>
    </row>
    <row r="11" spans="1:15">
      <c r="A11" s="5" t="s">
        <v>23</v>
      </c>
      <c r="B11" s="3" t="s">
        <v>24</v>
      </c>
      <c r="C11" s="4">
        <v>6</v>
      </c>
      <c r="D11" s="6">
        <v>0.66</v>
      </c>
      <c r="E11" s="6">
        <v>12.5</v>
      </c>
      <c r="F11" s="3" t="s">
        <v>15</v>
      </c>
      <c r="G11" s="3">
        <v>2</v>
      </c>
      <c r="H11" s="3">
        <v>1</v>
      </c>
      <c r="I11" t="s">
        <v>87</v>
      </c>
      <c r="J11" s="7">
        <f t="shared" si="1"/>
        <v>1.32</v>
      </c>
      <c r="K11" s="7">
        <f t="shared" si="2"/>
        <v>0.66</v>
      </c>
      <c r="M11" s="7">
        <f t="shared" si="3"/>
        <v>25</v>
      </c>
      <c r="N11" s="7">
        <f t="shared" si="4"/>
        <v>12.5</v>
      </c>
      <c r="O11" s="7">
        <f t="shared" si="0"/>
        <v>3.96</v>
      </c>
    </row>
    <row r="12" spans="1:15">
      <c r="A12" s="26" t="s">
        <v>77</v>
      </c>
      <c r="B12" s="30" t="s">
        <v>78</v>
      </c>
      <c r="C12" s="4">
        <v>6</v>
      </c>
      <c r="D12" s="6">
        <v>0.5</v>
      </c>
      <c r="E12" s="6">
        <v>40</v>
      </c>
      <c r="F12" s="31" t="s">
        <v>66</v>
      </c>
      <c r="G12" s="8">
        <v>2</v>
      </c>
      <c r="H12" s="8">
        <v>1</v>
      </c>
      <c r="I12" t="s">
        <v>86</v>
      </c>
      <c r="J12" s="7">
        <f t="shared" si="1"/>
        <v>1</v>
      </c>
      <c r="K12" s="7">
        <f t="shared" si="2"/>
        <v>0.5</v>
      </c>
      <c r="M12" s="7">
        <f t="shared" si="3"/>
        <v>80</v>
      </c>
      <c r="N12" s="7">
        <f t="shared" si="4"/>
        <v>40</v>
      </c>
      <c r="O12" s="7">
        <f t="shared" si="0"/>
        <v>3</v>
      </c>
    </row>
    <row r="13" spans="1:15">
      <c r="A13" s="5" t="s">
        <v>14</v>
      </c>
      <c r="B13" s="3" t="s">
        <v>73</v>
      </c>
      <c r="C13" s="3">
        <v>6.1</v>
      </c>
      <c r="D13" s="6">
        <v>0.5</v>
      </c>
      <c r="E13" s="6">
        <v>30</v>
      </c>
      <c r="F13" s="3" t="s">
        <v>15</v>
      </c>
      <c r="G13" s="3">
        <v>2</v>
      </c>
      <c r="H13" s="3">
        <v>1</v>
      </c>
      <c r="I13" t="s">
        <v>81</v>
      </c>
      <c r="J13" s="7">
        <f t="shared" si="1"/>
        <v>1</v>
      </c>
      <c r="K13" s="7">
        <f t="shared" si="2"/>
        <v>0.5</v>
      </c>
      <c r="M13" s="7">
        <f t="shared" si="3"/>
        <v>60</v>
      </c>
      <c r="N13" s="7">
        <f t="shared" si="4"/>
        <v>30</v>
      </c>
      <c r="O13" s="7">
        <f t="shared" si="0"/>
        <v>3.05</v>
      </c>
    </row>
    <row r="14" spans="1:15">
      <c r="A14" s="5" t="s">
        <v>14</v>
      </c>
      <c r="B14" s="3" t="s">
        <v>17</v>
      </c>
      <c r="C14" s="4">
        <v>6.2</v>
      </c>
      <c r="D14" s="6">
        <v>0.5</v>
      </c>
      <c r="E14" s="6">
        <v>37.5</v>
      </c>
      <c r="F14" s="3" t="s">
        <v>15</v>
      </c>
      <c r="G14" s="3">
        <v>2</v>
      </c>
      <c r="H14" s="3">
        <v>2</v>
      </c>
      <c r="I14" t="s">
        <v>81</v>
      </c>
      <c r="J14" s="7">
        <f t="shared" si="1"/>
        <v>1</v>
      </c>
      <c r="K14" s="7">
        <f t="shared" si="2"/>
        <v>1</v>
      </c>
      <c r="M14" s="7">
        <f t="shared" si="3"/>
        <v>75</v>
      </c>
      <c r="N14" s="7">
        <f t="shared" si="4"/>
        <v>75</v>
      </c>
      <c r="O14" s="7">
        <f t="shared" si="0"/>
        <v>6.2</v>
      </c>
    </row>
    <row r="15" spans="1:15">
      <c r="A15" s="5" t="s">
        <v>71</v>
      </c>
      <c r="B15" s="3" t="s">
        <v>72</v>
      </c>
      <c r="C15" s="4">
        <v>6.3</v>
      </c>
      <c r="D15" s="6">
        <v>0.375</v>
      </c>
      <c r="E15" s="6">
        <v>17.5</v>
      </c>
      <c r="F15" s="3" t="s">
        <v>15</v>
      </c>
      <c r="G15" s="3">
        <v>2</v>
      </c>
      <c r="H15" s="3">
        <v>1</v>
      </c>
      <c r="I15" t="s">
        <v>86</v>
      </c>
      <c r="J15" s="7">
        <f t="shared" si="1"/>
        <v>0.75</v>
      </c>
      <c r="K15" s="7">
        <f t="shared" si="2"/>
        <v>0.375</v>
      </c>
      <c r="M15" s="7">
        <f t="shared" si="3"/>
        <v>35</v>
      </c>
      <c r="N15" s="7">
        <f t="shared" si="4"/>
        <v>17.5</v>
      </c>
      <c r="O15" s="7">
        <f t="shared" si="0"/>
        <v>2.3624999999999998</v>
      </c>
    </row>
    <row r="16" spans="1:15">
      <c r="A16" s="24" t="s">
        <v>60</v>
      </c>
      <c r="B16" s="31" t="s">
        <v>61</v>
      </c>
      <c r="C16" s="4">
        <v>6.5</v>
      </c>
      <c r="D16" s="6">
        <v>0.6</v>
      </c>
      <c r="E16" s="6">
        <v>26</v>
      </c>
      <c r="F16" s="31" t="s">
        <v>59</v>
      </c>
      <c r="G16" s="8">
        <v>2</v>
      </c>
      <c r="H16" s="8">
        <v>1</v>
      </c>
      <c r="I16" t="s">
        <v>86</v>
      </c>
      <c r="J16" s="7">
        <f t="shared" si="1"/>
        <v>1.2</v>
      </c>
      <c r="K16" s="7">
        <f t="shared" si="2"/>
        <v>0.6</v>
      </c>
      <c r="M16" s="7">
        <f t="shared" si="3"/>
        <v>52</v>
      </c>
      <c r="N16" s="7">
        <f t="shared" si="4"/>
        <v>26</v>
      </c>
      <c r="O16" s="7">
        <f t="shared" si="0"/>
        <v>3.9</v>
      </c>
    </row>
    <row r="17" spans="1:15">
      <c r="A17" s="36" t="s">
        <v>46</v>
      </c>
      <c r="B17" s="8" t="s">
        <v>49</v>
      </c>
      <c r="C17" s="4">
        <v>6.5</v>
      </c>
      <c r="D17" s="6">
        <v>0.66</v>
      </c>
      <c r="E17" s="6">
        <v>27</v>
      </c>
      <c r="F17" s="8" t="s">
        <v>48</v>
      </c>
      <c r="G17" s="8">
        <v>2</v>
      </c>
      <c r="H17" s="8">
        <v>0</v>
      </c>
      <c r="J17" s="7">
        <f t="shared" si="1"/>
        <v>1.32</v>
      </c>
      <c r="K17" s="7">
        <f t="shared" si="2"/>
        <v>0</v>
      </c>
      <c r="M17" s="7">
        <f t="shared" si="3"/>
        <v>54</v>
      </c>
      <c r="N17" s="7">
        <f t="shared" si="4"/>
        <v>0</v>
      </c>
      <c r="O17" s="7">
        <f t="shared" si="0"/>
        <v>0</v>
      </c>
    </row>
    <row r="18" spans="1:15">
      <c r="A18" s="24" t="s">
        <v>50</v>
      </c>
      <c r="B18" s="31" t="s">
        <v>52</v>
      </c>
      <c r="C18" s="4">
        <v>6.5</v>
      </c>
      <c r="D18" s="6">
        <v>0.5</v>
      </c>
      <c r="E18" s="6">
        <v>17.5</v>
      </c>
      <c r="F18" s="31" t="s">
        <v>48</v>
      </c>
      <c r="G18" s="8">
        <v>2</v>
      </c>
      <c r="H18" s="8">
        <v>2</v>
      </c>
      <c r="I18" t="s">
        <v>85</v>
      </c>
      <c r="J18" s="7">
        <f t="shared" si="1"/>
        <v>1</v>
      </c>
      <c r="K18" s="7">
        <f t="shared" si="2"/>
        <v>1</v>
      </c>
      <c r="M18" s="7">
        <f t="shared" si="3"/>
        <v>35</v>
      </c>
      <c r="N18" s="7">
        <f t="shared" si="4"/>
        <v>35</v>
      </c>
      <c r="O18" s="7">
        <f t="shared" si="0"/>
        <v>6.5</v>
      </c>
    </row>
    <row r="19" spans="1:15">
      <c r="A19" s="24" t="s">
        <v>50</v>
      </c>
      <c r="B19" s="8" t="s">
        <v>79</v>
      </c>
      <c r="C19" s="4">
        <v>6.5</v>
      </c>
      <c r="D19" s="6">
        <v>0.5</v>
      </c>
      <c r="E19" s="6">
        <v>17.5</v>
      </c>
      <c r="F19" s="31" t="s">
        <v>48</v>
      </c>
      <c r="G19" s="8">
        <v>2</v>
      </c>
      <c r="H19" s="8">
        <v>1</v>
      </c>
      <c r="I19" t="s">
        <v>86</v>
      </c>
      <c r="J19" s="7">
        <f t="shared" si="1"/>
        <v>1</v>
      </c>
      <c r="K19" s="7">
        <f t="shared" si="2"/>
        <v>0.5</v>
      </c>
      <c r="M19" s="7">
        <f t="shared" si="3"/>
        <v>35</v>
      </c>
      <c r="N19" s="7">
        <f t="shared" si="4"/>
        <v>17.5</v>
      </c>
      <c r="O19" s="7">
        <f t="shared" si="0"/>
        <v>3.25</v>
      </c>
    </row>
    <row r="20" spans="1:15">
      <c r="A20" s="5" t="s">
        <v>32</v>
      </c>
      <c r="B20" s="10" t="s">
        <v>33</v>
      </c>
      <c r="C20" s="4">
        <v>7</v>
      </c>
      <c r="D20" s="6">
        <v>0.5</v>
      </c>
      <c r="E20" s="6">
        <v>47</v>
      </c>
      <c r="F20" s="3" t="s">
        <v>34</v>
      </c>
      <c r="G20" s="3">
        <v>1</v>
      </c>
      <c r="H20" s="3">
        <v>1</v>
      </c>
      <c r="J20" s="7">
        <f t="shared" si="1"/>
        <v>0.5</v>
      </c>
      <c r="K20" s="7">
        <f t="shared" si="2"/>
        <v>0.5</v>
      </c>
      <c r="M20" s="7">
        <f t="shared" si="3"/>
        <v>47</v>
      </c>
      <c r="N20" s="7">
        <f t="shared" si="4"/>
        <v>47</v>
      </c>
      <c r="O20" s="7">
        <f t="shared" si="0"/>
        <v>3.5</v>
      </c>
    </row>
    <row r="21" spans="1:15">
      <c r="A21" s="24" t="s">
        <v>57</v>
      </c>
      <c r="B21" s="31" t="s">
        <v>58</v>
      </c>
      <c r="C21" s="4">
        <v>7</v>
      </c>
      <c r="D21" s="6">
        <v>0.5</v>
      </c>
      <c r="E21" s="6">
        <v>20</v>
      </c>
      <c r="F21" s="31" t="s">
        <v>59</v>
      </c>
      <c r="G21" s="8">
        <v>4</v>
      </c>
      <c r="H21" s="8">
        <v>1</v>
      </c>
      <c r="J21" s="7">
        <f t="shared" si="1"/>
        <v>2</v>
      </c>
      <c r="K21" s="7">
        <f t="shared" si="2"/>
        <v>0.5</v>
      </c>
      <c r="M21" s="7">
        <f t="shared" si="3"/>
        <v>80</v>
      </c>
      <c r="N21" s="7">
        <f t="shared" si="4"/>
        <v>20</v>
      </c>
      <c r="O21" s="7">
        <f t="shared" si="0"/>
        <v>3.5</v>
      </c>
    </row>
    <row r="22" spans="1:15">
      <c r="A22" s="5" t="s">
        <v>41</v>
      </c>
      <c r="B22" s="3" t="s">
        <v>42</v>
      </c>
      <c r="C22" s="4">
        <v>7.4</v>
      </c>
      <c r="D22" s="6">
        <v>0.75</v>
      </c>
      <c r="E22" s="6">
        <v>90</v>
      </c>
      <c r="F22" s="3" t="s">
        <v>43</v>
      </c>
      <c r="G22" s="3">
        <v>1</v>
      </c>
      <c r="H22" s="3">
        <v>1</v>
      </c>
      <c r="J22" s="7">
        <f t="shared" si="1"/>
        <v>0.75</v>
      </c>
      <c r="K22" s="7">
        <f t="shared" si="2"/>
        <v>0.75</v>
      </c>
      <c r="M22" s="7">
        <f t="shared" si="3"/>
        <v>90</v>
      </c>
      <c r="N22" s="7">
        <f t="shared" si="4"/>
        <v>90</v>
      </c>
      <c r="O22" s="7">
        <f t="shared" si="0"/>
        <v>5.5500000000000007</v>
      </c>
    </row>
    <row r="23" spans="1:15">
      <c r="A23" s="5" t="s">
        <v>32</v>
      </c>
      <c r="B23" s="3" t="s">
        <v>40</v>
      </c>
      <c r="C23" s="4">
        <v>7.5</v>
      </c>
      <c r="D23" s="6">
        <v>0.5</v>
      </c>
      <c r="E23" s="6">
        <v>46</v>
      </c>
      <c r="F23" s="3" t="s">
        <v>34</v>
      </c>
      <c r="G23" s="3">
        <v>1</v>
      </c>
      <c r="H23" s="3">
        <v>1</v>
      </c>
      <c r="J23" s="7">
        <f t="shared" si="1"/>
        <v>0.5</v>
      </c>
      <c r="K23" s="7">
        <f t="shared" si="2"/>
        <v>0.5</v>
      </c>
      <c r="M23" s="7">
        <f t="shared" si="3"/>
        <v>46</v>
      </c>
      <c r="N23" s="7">
        <f t="shared" si="4"/>
        <v>46</v>
      </c>
      <c r="O23" s="7">
        <f t="shared" si="0"/>
        <v>3.75</v>
      </c>
    </row>
    <row r="24" spans="1:15">
      <c r="A24" s="26" t="s">
        <v>60</v>
      </c>
      <c r="B24" s="30" t="s">
        <v>65</v>
      </c>
      <c r="C24" s="4">
        <v>7.5</v>
      </c>
      <c r="D24" s="6">
        <v>0.5</v>
      </c>
      <c r="E24" s="6">
        <v>27.5</v>
      </c>
      <c r="F24" s="31" t="s">
        <v>59</v>
      </c>
      <c r="G24" s="8">
        <v>4</v>
      </c>
      <c r="H24" s="8">
        <v>4</v>
      </c>
      <c r="I24" t="s">
        <v>88</v>
      </c>
      <c r="J24" s="7">
        <f t="shared" si="1"/>
        <v>2</v>
      </c>
      <c r="K24" s="7">
        <f t="shared" si="2"/>
        <v>2</v>
      </c>
      <c r="M24" s="7">
        <f t="shared" si="3"/>
        <v>110</v>
      </c>
      <c r="N24" s="7">
        <f t="shared" si="4"/>
        <v>110</v>
      </c>
      <c r="O24" s="7">
        <f t="shared" si="0"/>
        <v>15</v>
      </c>
    </row>
    <row r="25" spans="1:15">
      <c r="A25" s="5" t="s">
        <v>41</v>
      </c>
      <c r="B25" s="3" t="s">
        <v>44</v>
      </c>
      <c r="C25" s="4">
        <v>8</v>
      </c>
      <c r="D25" s="6">
        <v>0.75</v>
      </c>
      <c r="E25" s="6">
        <v>120</v>
      </c>
      <c r="F25" s="3" t="s">
        <v>43</v>
      </c>
      <c r="G25" s="3">
        <v>1</v>
      </c>
      <c r="H25" s="3">
        <v>1</v>
      </c>
      <c r="J25" s="7">
        <f t="shared" si="1"/>
        <v>0.75</v>
      </c>
      <c r="K25" s="7">
        <f t="shared" si="2"/>
        <v>0.75</v>
      </c>
      <c r="M25" s="7">
        <f t="shared" si="3"/>
        <v>120</v>
      </c>
      <c r="N25" s="7">
        <f t="shared" si="4"/>
        <v>120</v>
      </c>
      <c r="O25" s="7">
        <f t="shared" si="0"/>
        <v>6</v>
      </c>
    </row>
    <row r="26" spans="1:15">
      <c r="A26" s="35" t="s">
        <v>50</v>
      </c>
      <c r="B26" s="8" t="s">
        <v>75</v>
      </c>
      <c r="C26" s="4">
        <v>8</v>
      </c>
      <c r="D26" s="6">
        <v>0.5</v>
      </c>
      <c r="E26" s="6">
        <v>17.5</v>
      </c>
      <c r="F26" s="31" t="s">
        <v>48</v>
      </c>
      <c r="G26" s="8">
        <v>2</v>
      </c>
      <c r="H26" s="8">
        <v>0</v>
      </c>
      <c r="J26" s="7">
        <f t="shared" si="1"/>
        <v>1</v>
      </c>
      <c r="K26" s="7">
        <f t="shared" si="2"/>
        <v>0</v>
      </c>
      <c r="M26" s="7">
        <f t="shared" si="3"/>
        <v>35</v>
      </c>
      <c r="N26" s="7">
        <f t="shared" si="4"/>
        <v>0</v>
      </c>
      <c r="O26" s="7">
        <f t="shared" si="0"/>
        <v>0</v>
      </c>
    </row>
    <row r="27" spans="1:15">
      <c r="A27" s="28" t="s">
        <v>32</v>
      </c>
      <c r="B27" s="19" t="s">
        <v>39</v>
      </c>
      <c r="C27" s="20">
        <v>8.5</v>
      </c>
      <c r="D27" s="21">
        <v>0.5</v>
      </c>
      <c r="E27" s="21">
        <v>47</v>
      </c>
      <c r="F27" s="28" t="s">
        <v>34</v>
      </c>
      <c r="G27" s="28">
        <v>1</v>
      </c>
      <c r="H27" s="28">
        <v>1</v>
      </c>
      <c r="J27" s="7">
        <f t="shared" si="1"/>
        <v>0.5</v>
      </c>
      <c r="K27" s="7">
        <f t="shared" si="2"/>
        <v>0.5</v>
      </c>
      <c r="M27" s="7">
        <f t="shared" si="3"/>
        <v>47</v>
      </c>
      <c r="N27" s="7">
        <f t="shared" si="4"/>
        <v>47</v>
      </c>
      <c r="O27" s="7">
        <f t="shared" si="0"/>
        <v>4.25</v>
      </c>
    </row>
    <row r="28" spans="1:15">
      <c r="A28" s="34" t="s">
        <v>67</v>
      </c>
      <c r="B28" s="28" t="s">
        <v>36</v>
      </c>
      <c r="C28" s="20">
        <v>9</v>
      </c>
      <c r="D28" s="21">
        <v>0.65</v>
      </c>
      <c r="E28" s="21">
        <v>76</v>
      </c>
      <c r="F28" s="28" t="s">
        <v>34</v>
      </c>
      <c r="G28" s="28">
        <v>2</v>
      </c>
      <c r="H28" s="28">
        <v>1</v>
      </c>
      <c r="I28" t="s">
        <v>86</v>
      </c>
      <c r="J28" s="7">
        <f t="shared" ref="J28:J38" si="5">G28*D28</f>
        <v>1.3</v>
      </c>
      <c r="K28" s="7">
        <f t="shared" ref="K28:K38" si="6">H28*D28</f>
        <v>0.65</v>
      </c>
      <c r="M28" s="7">
        <f t="shared" ref="M28:M38" si="7">G28*E28</f>
        <v>152</v>
      </c>
      <c r="N28" s="7">
        <f t="shared" ref="N28:N38" si="8">H28*E28</f>
        <v>76</v>
      </c>
      <c r="O28" s="7">
        <f t="shared" si="0"/>
        <v>5.8500000000000005</v>
      </c>
    </row>
    <row r="29" spans="1:15">
      <c r="A29" s="25" t="s">
        <v>55</v>
      </c>
      <c r="B29" s="23" t="s">
        <v>56</v>
      </c>
      <c r="C29" s="20">
        <v>9</v>
      </c>
      <c r="D29" s="21">
        <v>0.75</v>
      </c>
      <c r="E29" s="21">
        <v>47</v>
      </c>
      <c r="F29" s="23" t="s">
        <v>29</v>
      </c>
      <c r="G29" s="19">
        <v>1</v>
      </c>
      <c r="H29" s="19">
        <v>1</v>
      </c>
      <c r="I29" t="s">
        <v>86</v>
      </c>
      <c r="J29" s="7">
        <f t="shared" si="5"/>
        <v>0.75</v>
      </c>
      <c r="K29" s="7">
        <f t="shared" si="6"/>
        <v>0.75</v>
      </c>
      <c r="M29" s="7">
        <f t="shared" si="7"/>
        <v>47</v>
      </c>
      <c r="N29" s="7">
        <f t="shared" si="8"/>
        <v>47</v>
      </c>
      <c r="O29" s="7">
        <f t="shared" si="0"/>
        <v>6.75</v>
      </c>
    </row>
    <row r="30" spans="1:15">
      <c r="A30" s="27" t="s">
        <v>20</v>
      </c>
      <c r="B30" s="29" t="s">
        <v>76</v>
      </c>
      <c r="C30" s="20">
        <v>9.1999999999999993</v>
      </c>
      <c r="D30" s="21">
        <v>0.5</v>
      </c>
      <c r="E30" s="21">
        <v>50</v>
      </c>
      <c r="F30" s="23" t="s">
        <v>66</v>
      </c>
      <c r="G30" s="19">
        <v>2</v>
      </c>
      <c r="H30" s="19">
        <v>1</v>
      </c>
      <c r="I30" t="s">
        <v>86</v>
      </c>
      <c r="J30" s="7">
        <f t="shared" si="5"/>
        <v>1</v>
      </c>
      <c r="K30" s="7">
        <f t="shared" si="6"/>
        <v>0.5</v>
      </c>
      <c r="M30" s="7">
        <f t="shared" si="7"/>
        <v>100</v>
      </c>
      <c r="N30" s="7">
        <f t="shared" si="8"/>
        <v>50</v>
      </c>
      <c r="O30" s="7">
        <f t="shared" si="0"/>
        <v>4.5999999999999996</v>
      </c>
    </row>
    <row r="31" spans="1:15">
      <c r="A31" s="33" t="s">
        <v>20</v>
      </c>
      <c r="B31" s="28" t="s">
        <v>21</v>
      </c>
      <c r="C31" s="20">
        <v>9.5</v>
      </c>
      <c r="D31" s="21">
        <v>0.5</v>
      </c>
      <c r="E31" s="21">
        <v>38.25</v>
      </c>
      <c r="F31" s="28" t="s">
        <v>15</v>
      </c>
      <c r="G31" s="28">
        <v>2</v>
      </c>
      <c r="H31" s="28">
        <v>1</v>
      </c>
      <c r="J31" s="7">
        <f t="shared" si="5"/>
        <v>1</v>
      </c>
      <c r="K31" s="7">
        <f t="shared" si="6"/>
        <v>0.5</v>
      </c>
      <c r="M31" s="7">
        <f t="shared" si="7"/>
        <v>76.5</v>
      </c>
      <c r="N31" s="7">
        <f t="shared" si="8"/>
        <v>38.25</v>
      </c>
      <c r="O31" s="7">
        <f t="shared" si="0"/>
        <v>4.75</v>
      </c>
    </row>
    <row r="32" spans="1:15">
      <c r="A32" s="33" t="s">
        <v>20</v>
      </c>
      <c r="B32" s="28" t="s">
        <v>22</v>
      </c>
      <c r="C32" s="20">
        <v>9.5</v>
      </c>
      <c r="D32" s="21">
        <v>0.5</v>
      </c>
      <c r="E32" s="21">
        <v>38.25</v>
      </c>
      <c r="F32" s="28" t="s">
        <v>15</v>
      </c>
      <c r="G32" s="28">
        <v>2</v>
      </c>
      <c r="H32" s="28">
        <v>1</v>
      </c>
      <c r="I32" t="s">
        <v>86</v>
      </c>
      <c r="J32" s="7">
        <f t="shared" si="5"/>
        <v>1</v>
      </c>
      <c r="K32" s="7">
        <f t="shared" si="6"/>
        <v>0.5</v>
      </c>
      <c r="M32" s="7">
        <f t="shared" si="7"/>
        <v>76.5</v>
      </c>
      <c r="N32" s="7">
        <f t="shared" si="8"/>
        <v>38.25</v>
      </c>
      <c r="O32" s="7">
        <f t="shared" si="0"/>
        <v>4.75</v>
      </c>
    </row>
    <row r="33" spans="1:15">
      <c r="A33" s="25" t="s">
        <v>50</v>
      </c>
      <c r="B33" s="23" t="s">
        <v>51</v>
      </c>
      <c r="C33" s="20">
        <v>9.8000000000000007</v>
      </c>
      <c r="D33" s="21">
        <v>0.5</v>
      </c>
      <c r="E33" s="21">
        <v>17.5</v>
      </c>
      <c r="F33" s="23" t="s">
        <v>48</v>
      </c>
      <c r="G33" s="19">
        <v>2</v>
      </c>
      <c r="H33" s="19">
        <v>2</v>
      </c>
      <c r="I33" t="s">
        <v>85</v>
      </c>
      <c r="J33" s="7">
        <f t="shared" si="5"/>
        <v>1</v>
      </c>
      <c r="K33" s="7">
        <f t="shared" si="6"/>
        <v>1</v>
      </c>
      <c r="M33" s="7">
        <f t="shared" si="7"/>
        <v>35</v>
      </c>
      <c r="N33" s="7">
        <f t="shared" si="8"/>
        <v>35</v>
      </c>
      <c r="O33" s="7">
        <f t="shared" si="0"/>
        <v>9.8000000000000007</v>
      </c>
    </row>
    <row r="34" spans="1:15">
      <c r="A34" s="33" t="s">
        <v>32</v>
      </c>
      <c r="B34" s="28" t="s">
        <v>35</v>
      </c>
      <c r="C34" s="20">
        <v>10.5</v>
      </c>
      <c r="D34" s="21">
        <v>0.5</v>
      </c>
      <c r="E34" s="21">
        <v>59</v>
      </c>
      <c r="F34" s="28" t="s">
        <v>34</v>
      </c>
      <c r="G34" s="28">
        <v>1</v>
      </c>
      <c r="H34" s="28">
        <v>1</v>
      </c>
      <c r="J34" s="7">
        <f t="shared" si="5"/>
        <v>0.5</v>
      </c>
      <c r="K34" s="7">
        <f t="shared" si="6"/>
        <v>0.5</v>
      </c>
      <c r="M34" s="7">
        <f t="shared" si="7"/>
        <v>59</v>
      </c>
      <c r="N34" s="7">
        <f t="shared" si="8"/>
        <v>59</v>
      </c>
      <c r="O34" s="7">
        <f t="shared" si="0"/>
        <v>5.25</v>
      </c>
    </row>
    <row r="35" spans="1:15">
      <c r="A35" s="33" t="s">
        <v>46</v>
      </c>
      <c r="B35" s="28" t="s">
        <v>47</v>
      </c>
      <c r="C35" s="20">
        <v>10.5</v>
      </c>
      <c r="D35" s="21">
        <v>0.66</v>
      </c>
      <c r="E35" s="21">
        <v>29</v>
      </c>
      <c r="F35" s="19" t="s">
        <v>48</v>
      </c>
      <c r="G35" s="19">
        <v>2</v>
      </c>
      <c r="H35" s="19">
        <v>2</v>
      </c>
      <c r="I35" t="s">
        <v>81</v>
      </c>
      <c r="J35" s="7">
        <f t="shared" si="5"/>
        <v>1.32</v>
      </c>
      <c r="K35" s="7">
        <f t="shared" si="6"/>
        <v>1.32</v>
      </c>
      <c r="M35" s="7">
        <f t="shared" si="7"/>
        <v>58</v>
      </c>
      <c r="N35" s="7">
        <f t="shared" si="8"/>
        <v>58</v>
      </c>
      <c r="O35" s="7">
        <f t="shared" si="0"/>
        <v>13.860000000000001</v>
      </c>
    </row>
    <row r="36" spans="1:15">
      <c r="A36" s="33" t="s">
        <v>27</v>
      </c>
      <c r="B36" s="28" t="s">
        <v>28</v>
      </c>
      <c r="C36" s="20">
        <v>10.6</v>
      </c>
      <c r="D36" s="21">
        <v>0.36</v>
      </c>
      <c r="E36" s="21">
        <v>12.5</v>
      </c>
      <c r="F36" s="28" t="s">
        <v>15</v>
      </c>
      <c r="G36" s="28">
        <v>4</v>
      </c>
      <c r="H36" s="28">
        <v>2</v>
      </c>
      <c r="I36" t="s">
        <v>85</v>
      </c>
      <c r="J36" s="7">
        <f t="shared" si="5"/>
        <v>1.44</v>
      </c>
      <c r="K36" s="7">
        <f t="shared" si="6"/>
        <v>0.72</v>
      </c>
      <c r="M36" s="7">
        <f t="shared" si="7"/>
        <v>50</v>
      </c>
      <c r="N36" s="7">
        <f t="shared" si="8"/>
        <v>25</v>
      </c>
      <c r="O36" s="7">
        <f t="shared" si="0"/>
        <v>7.6319999999999997</v>
      </c>
    </row>
    <row r="37" spans="1:15">
      <c r="A37" s="33" t="s">
        <v>30</v>
      </c>
      <c r="B37" s="28" t="s">
        <v>31</v>
      </c>
      <c r="C37" s="20">
        <v>11</v>
      </c>
      <c r="D37" s="21">
        <v>0.5</v>
      </c>
      <c r="E37" s="21">
        <v>50</v>
      </c>
      <c r="F37" s="28" t="s">
        <v>29</v>
      </c>
      <c r="G37" s="28">
        <v>4</v>
      </c>
      <c r="H37" s="28">
        <v>1</v>
      </c>
      <c r="J37" s="7">
        <f t="shared" si="5"/>
        <v>2</v>
      </c>
      <c r="K37" s="7">
        <f t="shared" si="6"/>
        <v>0.5</v>
      </c>
      <c r="M37" s="7">
        <f t="shared" si="7"/>
        <v>200</v>
      </c>
      <c r="N37" s="7">
        <f t="shared" si="8"/>
        <v>50</v>
      </c>
      <c r="O37" s="7">
        <f t="shared" si="0"/>
        <v>5.5</v>
      </c>
    </row>
    <row r="38" spans="1:15">
      <c r="A38" s="34" t="s">
        <v>68</v>
      </c>
      <c r="B38" s="29" t="s">
        <v>69</v>
      </c>
      <c r="C38" s="20">
        <v>13</v>
      </c>
      <c r="D38" s="21">
        <v>0.35</v>
      </c>
      <c r="E38" s="21">
        <v>54</v>
      </c>
      <c r="F38" s="28" t="s">
        <v>34</v>
      </c>
      <c r="G38" s="28">
        <v>2</v>
      </c>
      <c r="H38" s="28">
        <v>1</v>
      </c>
      <c r="I38" t="s">
        <v>86</v>
      </c>
      <c r="J38" s="7">
        <f t="shared" si="5"/>
        <v>0.7</v>
      </c>
      <c r="K38" s="7">
        <f t="shared" si="6"/>
        <v>0.35</v>
      </c>
      <c r="M38" s="7">
        <f t="shared" si="7"/>
        <v>108</v>
      </c>
      <c r="N38" s="7">
        <f t="shared" si="8"/>
        <v>54</v>
      </c>
      <c r="O38" s="7">
        <f t="shared" si="0"/>
        <v>4.55</v>
      </c>
    </row>
    <row r="39" spans="1:15">
      <c r="A39" s="33" t="s">
        <v>25</v>
      </c>
      <c r="B39" s="28" t="s">
        <v>74</v>
      </c>
      <c r="C39" s="20">
        <v>18</v>
      </c>
      <c r="D39" s="21">
        <v>0.7</v>
      </c>
      <c r="E39" s="21">
        <v>125</v>
      </c>
      <c r="F39" s="28" t="s">
        <v>15</v>
      </c>
      <c r="G39" s="28">
        <v>1</v>
      </c>
      <c r="H39" s="28">
        <v>1</v>
      </c>
      <c r="I39" t="s">
        <v>89</v>
      </c>
      <c r="J39" s="7">
        <f t="shared" ref="J39" si="9">G39*D39</f>
        <v>0.7</v>
      </c>
      <c r="K39" s="7">
        <f t="shared" ref="K39" si="10">H39*D39</f>
        <v>0.7</v>
      </c>
      <c r="M39" s="7">
        <f t="shared" ref="M39" si="11">G39*E39</f>
        <v>125</v>
      </c>
      <c r="N39" s="7">
        <f t="shared" ref="N39" si="12">H39*E39</f>
        <v>125</v>
      </c>
      <c r="O39" s="7">
        <f t="shared" si="0"/>
        <v>12.6</v>
      </c>
    </row>
    <row r="40" spans="1:15">
      <c r="A40" s="27" t="s">
        <v>13</v>
      </c>
      <c r="B40" s="29" t="s">
        <v>91</v>
      </c>
      <c r="C40" s="20">
        <v>5</v>
      </c>
      <c r="D40" s="21">
        <v>0.33</v>
      </c>
      <c r="E40" s="21">
        <v>8</v>
      </c>
      <c r="F40" s="23" t="s">
        <v>59</v>
      </c>
      <c r="G40" s="19">
        <v>2</v>
      </c>
      <c r="H40" s="19">
        <v>2</v>
      </c>
      <c r="I40" s="49" t="s">
        <v>92</v>
      </c>
      <c r="J40" s="22">
        <f>G40*D40</f>
        <v>0.66</v>
      </c>
      <c r="K40" s="22">
        <f>H40*D40</f>
        <v>0.66</v>
      </c>
      <c r="L40" s="49"/>
      <c r="M40" s="22">
        <f>G40*E40</f>
        <v>16</v>
      </c>
      <c r="N40" s="22">
        <f>H40*E40</f>
        <v>16</v>
      </c>
      <c r="O40" s="22">
        <f>(K40*C40)</f>
        <v>3.3000000000000003</v>
      </c>
    </row>
    <row r="41" spans="1:15">
      <c r="A41" s="27" t="s">
        <v>93</v>
      </c>
      <c r="B41" s="29" t="s">
        <v>94</v>
      </c>
      <c r="C41" s="20">
        <v>4.5999999999999996</v>
      </c>
      <c r="D41" s="21">
        <v>0.33</v>
      </c>
      <c r="E41" s="21">
        <v>3</v>
      </c>
      <c r="F41" s="23" t="s">
        <v>95</v>
      </c>
      <c r="G41" s="19">
        <v>2</v>
      </c>
      <c r="H41" s="19">
        <v>2</v>
      </c>
      <c r="I41" s="49" t="s">
        <v>92</v>
      </c>
      <c r="J41" s="22">
        <f>G41*D41</f>
        <v>0.66</v>
      </c>
      <c r="K41" s="22">
        <f>H41*D41</f>
        <v>0.66</v>
      </c>
      <c r="L41" s="49"/>
      <c r="M41" s="22">
        <f>G41*E41</f>
        <v>6</v>
      </c>
      <c r="N41" s="22">
        <f>H41*E41</f>
        <v>6</v>
      </c>
      <c r="O41" s="22">
        <f>(K41*C41)</f>
        <v>3.036</v>
      </c>
    </row>
    <row r="42" spans="1:15">
      <c r="A42" s="10" t="s">
        <v>80</v>
      </c>
      <c r="B42" s="39">
        <f>SUBTOTAL(103,[Navn])</f>
        <v>38</v>
      </c>
      <c r="C42" s="39"/>
      <c r="D42" s="39"/>
      <c r="E42" s="39"/>
      <c r="F42" s="40"/>
      <c r="G42" s="40">
        <f>SUBTOTAL(109,[Købt
stk.])</f>
        <v>85</v>
      </c>
      <c r="H42" s="40">
        <f>SUBTOTAL(109,[Drukket
stk.])</f>
        <v>59</v>
      </c>
      <c r="I42" s="40"/>
      <c r="J42" s="44">
        <f>SUBTOTAL(109,[Købt
ltr.])</f>
        <v>41.309999999999995</v>
      </c>
      <c r="K42" s="44">
        <f>SUBTOTAL(109,[Drukket
ltr.])</f>
        <v>28.434999999999999</v>
      </c>
      <c r="L42" s="40"/>
      <c r="M42" s="44">
        <f>SUBTOTAL(109,[Købt
beløb])</f>
        <v>2619</v>
      </c>
      <c r="N42" s="44">
        <f>SUBTOTAL(109,[Drukket
beløb])</f>
        <v>1834</v>
      </c>
      <c r="O42" s="44">
        <f>SUBTOTAL(109,[Drukket %])</f>
        <v>210.51850000000002</v>
      </c>
    </row>
    <row r="44" spans="1:15">
      <c r="I44" t="s">
        <v>90</v>
      </c>
      <c r="J44" s="7">
        <f>J42/L1</f>
        <v>5.9014285714285704</v>
      </c>
      <c r="K44" s="7">
        <f>K42/L1</f>
        <v>4.0621428571428568</v>
      </c>
      <c r="L44" s="7"/>
      <c r="M44" s="7">
        <f>M42/L1</f>
        <v>374.14285714285717</v>
      </c>
      <c r="N44" s="7">
        <f>N42/L1</f>
        <v>262</v>
      </c>
      <c r="O44" s="7">
        <f>O42/L1</f>
        <v>30.074071428571433</v>
      </c>
    </row>
  </sheetData>
  <mergeCells count="3">
    <mergeCell ref="C1:H1"/>
    <mergeCell ref="A1:B1"/>
    <mergeCell ref="J1:K1"/>
  </mergeCells>
  <phoneticPr fontId="1" type="noConversion"/>
  <pageMargins left="0.75" right="0.75" top="1" bottom="1" header="0.5" footer="0.5"/>
  <pageSetup paperSize="9" scale="130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Øl menu</vt:lpstr>
    </vt:vector>
  </TitlesOfParts>
  <Company>Institut for Kemiteknik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Vang Olsen</dc:creator>
  <cp:lastModifiedBy>Morten Hammerstrøm</cp:lastModifiedBy>
  <cp:lastPrinted>2007-03-09T17:20:40Z</cp:lastPrinted>
  <dcterms:created xsi:type="dcterms:W3CDTF">2005-11-27T16:33:53Z</dcterms:created>
  <dcterms:modified xsi:type="dcterms:W3CDTF">2010-01-23T14:34:35Z</dcterms:modified>
</cp:coreProperties>
</file>